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imirkovic\Documents\PLAN 2026-2028\poslano MZOM 30_12_2025\"/>
    </mc:Choice>
  </mc:AlternateContent>
  <xr:revisionPtr revIDLastSave="0" documentId="8_{566A5CAB-5D1E-4EE9-937B-A80FFD41C30E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PREDLOŽAK" sheetId="7" r:id="rId1"/>
    <sheet name="nova struktura" sheetId="8" r:id="rId2"/>
  </sheets>
  <definedNames>
    <definedName name="_xlnm.Print_Area" localSheetId="1">'nova struktura'!$A$1:$G$156</definedName>
    <definedName name="_xlnm.Print_Area" localSheetId="0">PREDLOŽAK!$A$1:$G$146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8" l="1"/>
  <c r="D153" i="8"/>
  <c r="D152" i="8"/>
  <c r="D149" i="8"/>
  <c r="D148" i="8"/>
  <c r="D147" i="8"/>
  <c r="D145" i="8"/>
  <c r="D139" i="8"/>
  <c r="D138" i="8"/>
  <c r="D137" i="8"/>
  <c r="D135" i="8"/>
  <c r="D129" i="8"/>
  <c r="D128" i="8"/>
  <c r="D127" i="8"/>
  <c r="D125" i="8"/>
  <c r="D119" i="8"/>
  <c r="D118" i="8"/>
  <c r="D115" i="8"/>
  <c r="D109" i="8"/>
  <c r="D108" i="8"/>
  <c r="D105" i="8"/>
  <c r="D99" i="8"/>
  <c r="D98" i="8"/>
  <c r="D95" i="8"/>
  <c r="D94" i="8"/>
  <c r="D90" i="8"/>
  <c r="D85" i="8"/>
  <c r="D84" i="8"/>
  <c r="D82" i="8"/>
  <c r="D78" i="8"/>
  <c r="D70" i="8"/>
  <c r="D69" i="8"/>
  <c r="D65" i="8"/>
  <c r="D57" i="8"/>
  <c r="D56" i="8"/>
  <c r="D52" i="8"/>
  <c r="D46" i="8"/>
  <c r="D45" i="8"/>
  <c r="D41" i="8"/>
  <c r="D35" i="8"/>
  <c r="D34" i="8"/>
  <c r="D33" i="8"/>
  <c r="D31" i="8"/>
  <c r="D29" i="8"/>
  <c r="D28" i="8"/>
  <c r="D23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140" i="8"/>
  <c r="E141" i="8"/>
  <c r="E139" i="8"/>
  <c r="E146" i="8"/>
  <c r="E145" i="8"/>
  <c r="E138" i="8"/>
  <c r="E129" i="8"/>
  <c r="E135" i="8"/>
  <c r="E128" i="8"/>
  <c r="E12" i="8"/>
  <c r="E17" i="8"/>
  <c r="E23" i="8"/>
  <c r="E16" i="8"/>
  <c r="E3" i="8"/>
  <c r="E35" i="8"/>
  <c r="E41" i="8"/>
  <c r="E34" i="8"/>
  <c r="E4" i="8"/>
  <c r="E48" i="8"/>
  <c r="E46" i="8"/>
  <c r="E52" i="8"/>
  <c r="E45" i="8"/>
  <c r="E5" i="8"/>
  <c r="E57" i="8"/>
  <c r="E65" i="8"/>
  <c r="E56" i="8"/>
  <c r="E6" i="8"/>
  <c r="E70" i="8"/>
  <c r="E78" i="8"/>
  <c r="E82" i="8"/>
  <c r="E69" i="8"/>
  <c r="E7" i="8"/>
  <c r="E99" i="8"/>
  <c r="E105" i="8"/>
  <c r="E98" i="8"/>
  <c r="E149" i="8"/>
  <c r="E148" i="8"/>
  <c r="E8" i="8"/>
  <c r="E109" i="8"/>
  <c r="E115" i="8"/>
  <c r="E108" i="8"/>
  <c r="E9" i="8"/>
  <c r="E85" i="8"/>
  <c r="E90" i="8"/>
  <c r="E84" i="8"/>
  <c r="E10" i="8"/>
  <c r="E29" i="8"/>
  <c r="E31" i="8"/>
  <c r="E28" i="8"/>
  <c r="E153" i="8"/>
  <c r="E152" i="8"/>
  <c r="E11" i="8"/>
  <c r="E95" i="8"/>
  <c r="E94" i="8"/>
  <c r="E13" i="8"/>
  <c r="F145" i="8"/>
  <c r="G145" i="8"/>
  <c r="F139" i="8"/>
  <c r="F138" i="8"/>
  <c r="F137" i="8"/>
  <c r="G139" i="8"/>
  <c r="G138" i="8"/>
  <c r="G137" i="8"/>
  <c r="E137" i="8"/>
  <c r="C35" i="8"/>
  <c r="C41" i="8"/>
  <c r="C34" i="8"/>
  <c r="C4" i="8"/>
  <c r="C52" i="8"/>
  <c r="C46" i="8"/>
  <c r="C45" i="8"/>
  <c r="C57" i="8"/>
  <c r="C65" i="8"/>
  <c r="C56" i="8"/>
  <c r="C70" i="8"/>
  <c r="C78" i="8"/>
  <c r="C82" i="8"/>
  <c r="C69" i="8"/>
  <c r="C85" i="8"/>
  <c r="C90" i="8"/>
  <c r="C84" i="8"/>
  <c r="C95" i="8"/>
  <c r="C94" i="8"/>
  <c r="C99" i="8"/>
  <c r="C105" i="8"/>
  <c r="C98" i="8"/>
  <c r="C109" i="8"/>
  <c r="C115" i="8"/>
  <c r="C108" i="8"/>
  <c r="C33" i="8"/>
  <c r="C20" i="8"/>
  <c r="C17" i="8"/>
  <c r="C26" i="8"/>
  <c r="C23" i="8"/>
  <c r="C16" i="8"/>
  <c r="C29" i="8"/>
  <c r="C31" i="8"/>
  <c r="C28" i="8"/>
  <c r="C15" i="8"/>
  <c r="C139" i="8"/>
  <c r="C145" i="8"/>
  <c r="C138" i="8"/>
  <c r="C137" i="8"/>
  <c r="C149" i="8"/>
  <c r="C153" i="8"/>
  <c r="C152" i="8"/>
  <c r="C148" i="8"/>
  <c r="C147" i="8"/>
  <c r="C159" i="8"/>
  <c r="C158" i="8"/>
  <c r="C157" i="8"/>
  <c r="C14" i="8"/>
  <c r="C5" i="8"/>
  <c r="C3" i="8"/>
  <c r="C6" i="8"/>
  <c r="C7" i="8"/>
  <c r="C8" i="8"/>
  <c r="C9" i="8"/>
  <c r="C10" i="8"/>
  <c r="C11" i="8"/>
  <c r="C12" i="8"/>
  <c r="C13" i="8"/>
  <c r="G99" i="8"/>
  <c r="G105" i="8"/>
  <c r="G98" i="8"/>
  <c r="G149" i="8"/>
  <c r="G153" i="8"/>
  <c r="G152" i="8"/>
  <c r="G148" i="8"/>
  <c r="G8" i="8"/>
  <c r="F99" i="8"/>
  <c r="F105" i="8"/>
  <c r="F98" i="8"/>
  <c r="F149" i="8"/>
  <c r="F153" i="8"/>
  <c r="F152" i="8"/>
  <c r="F148" i="8"/>
  <c r="F8" i="8"/>
  <c r="F17" i="8"/>
  <c r="F23" i="8"/>
  <c r="F16" i="8"/>
  <c r="F3" i="8"/>
  <c r="F35" i="8"/>
  <c r="F41" i="8"/>
  <c r="F34" i="8"/>
  <c r="F4" i="8"/>
  <c r="F48" i="8"/>
  <c r="F46" i="8"/>
  <c r="F52" i="8"/>
  <c r="F45" i="8"/>
  <c r="F5" i="8"/>
  <c r="F57" i="8"/>
  <c r="F65" i="8"/>
  <c r="F56" i="8"/>
  <c r="F6" i="8"/>
  <c r="F70" i="8"/>
  <c r="F78" i="8"/>
  <c r="F82" i="8"/>
  <c r="F69" i="8"/>
  <c r="F7" i="8"/>
  <c r="F109" i="8"/>
  <c r="F115" i="8"/>
  <c r="F108" i="8"/>
  <c r="F9" i="8"/>
  <c r="F85" i="8"/>
  <c r="F90" i="8"/>
  <c r="F84" i="8"/>
  <c r="F10" i="8"/>
  <c r="F29" i="8"/>
  <c r="F31" i="8"/>
  <c r="F28" i="8"/>
  <c r="F11" i="8"/>
  <c r="F129" i="8"/>
  <c r="F12" i="8"/>
  <c r="F95" i="8"/>
  <c r="F94" i="8"/>
  <c r="F13" i="8"/>
  <c r="F15" i="8"/>
  <c r="F119" i="8"/>
  <c r="F125" i="8"/>
  <c r="F118" i="8"/>
  <c r="F33" i="8"/>
  <c r="F147" i="8"/>
  <c r="F27" i="8"/>
  <c r="F128" i="8"/>
  <c r="F127" i="8"/>
  <c r="F14" i="8"/>
  <c r="G17" i="8"/>
  <c r="G23" i="8"/>
  <c r="G16" i="8"/>
  <c r="G3" i="8"/>
  <c r="G35" i="8"/>
  <c r="G41" i="8"/>
  <c r="G34" i="8"/>
  <c r="G4" i="8"/>
  <c r="G48" i="8"/>
  <c r="G46" i="8"/>
  <c r="G52" i="8"/>
  <c r="G45" i="8"/>
  <c r="G5" i="8"/>
  <c r="G57" i="8"/>
  <c r="G65" i="8"/>
  <c r="G56" i="8"/>
  <c r="G6" i="8"/>
  <c r="G70" i="8"/>
  <c r="G78" i="8"/>
  <c r="G82" i="8"/>
  <c r="G69" i="8"/>
  <c r="G7" i="8"/>
  <c r="G109" i="8"/>
  <c r="G115" i="8"/>
  <c r="G108" i="8"/>
  <c r="G9" i="8"/>
  <c r="G85" i="8"/>
  <c r="G90" i="8"/>
  <c r="G84" i="8"/>
  <c r="G10" i="8"/>
  <c r="G29" i="8"/>
  <c r="G31" i="8"/>
  <c r="G28" i="8"/>
  <c r="G11" i="8"/>
  <c r="G129" i="8"/>
  <c r="G12" i="8"/>
  <c r="G95" i="8"/>
  <c r="G94" i="8"/>
  <c r="G13" i="8"/>
  <c r="G15" i="8"/>
  <c r="G119" i="8"/>
  <c r="G125" i="8"/>
  <c r="G118" i="8"/>
  <c r="G33" i="8"/>
  <c r="G147" i="8"/>
  <c r="G27" i="8"/>
  <c r="G128" i="8"/>
  <c r="G127" i="8"/>
  <c r="G14" i="8"/>
  <c r="E15" i="8"/>
  <c r="E119" i="8"/>
  <c r="E125" i="8"/>
  <c r="E118" i="8"/>
  <c r="E33" i="8"/>
  <c r="E147" i="8"/>
  <c r="E27" i="8"/>
  <c r="E127" i="8"/>
  <c r="E14" i="8"/>
  <c r="C163" i="7"/>
  <c r="C135" i="8"/>
  <c r="C129" i="8"/>
  <c r="C128" i="8"/>
  <c r="C127" i="8"/>
  <c r="G173" i="8"/>
  <c r="F173" i="8"/>
  <c r="E173" i="8"/>
  <c r="C173" i="8"/>
  <c r="G159" i="8"/>
  <c r="F159" i="8"/>
  <c r="E159" i="8"/>
  <c r="G158" i="8"/>
  <c r="F158" i="8"/>
  <c r="E158" i="8"/>
  <c r="G157" i="8"/>
  <c r="F157" i="8"/>
  <c r="E157" i="8"/>
  <c r="C125" i="8"/>
  <c r="C119" i="8"/>
  <c r="C118" i="8"/>
  <c r="G129" i="7"/>
  <c r="G128" i="7"/>
  <c r="G12" i="7"/>
  <c r="F129" i="7"/>
  <c r="F128" i="7"/>
  <c r="F12" i="7"/>
  <c r="E12" i="7"/>
  <c r="E17" i="7"/>
  <c r="E16" i="7"/>
  <c r="E33" i="7"/>
  <c r="E32" i="7"/>
  <c r="E15" i="7"/>
  <c r="E14" i="7"/>
  <c r="F35" i="7"/>
  <c r="G35" i="7"/>
  <c r="E35" i="7"/>
  <c r="E125" i="7"/>
  <c r="E124" i="7"/>
  <c r="E120" i="7"/>
  <c r="E118" i="7"/>
  <c r="E119" i="7"/>
  <c r="G124" i="7"/>
  <c r="F124" i="7"/>
  <c r="D124" i="7"/>
  <c r="C124" i="7"/>
  <c r="G118" i="7"/>
  <c r="G117" i="7"/>
  <c r="F118" i="7"/>
  <c r="D118" i="7"/>
  <c r="C118" i="7"/>
  <c r="F117" i="7"/>
  <c r="D117" i="7"/>
  <c r="C117" i="7"/>
  <c r="E117" i="7"/>
  <c r="E8" i="7"/>
  <c r="H138" i="7"/>
  <c r="G48" i="7"/>
  <c r="G46" i="7"/>
  <c r="D8" i="7"/>
  <c r="C8" i="7"/>
  <c r="G33" i="7"/>
  <c r="G32" i="7"/>
  <c r="G8" i="7"/>
  <c r="F33" i="7"/>
  <c r="F32" i="7"/>
  <c r="F8" i="7"/>
  <c r="G17" i="7"/>
  <c r="G16" i="7"/>
  <c r="G15" i="7"/>
  <c r="F17" i="7"/>
  <c r="F16" i="7"/>
  <c r="F15" i="7"/>
  <c r="D15" i="7"/>
  <c r="C15" i="7"/>
  <c r="D33" i="7"/>
  <c r="D32" i="7"/>
  <c r="C33" i="7"/>
  <c r="C32" i="7"/>
  <c r="D149" i="7"/>
  <c r="D148" i="7"/>
  <c r="D147" i="7"/>
  <c r="E149" i="7"/>
  <c r="E148" i="7"/>
  <c r="E147" i="7"/>
  <c r="F149" i="7"/>
  <c r="F148" i="7"/>
  <c r="F147" i="7"/>
  <c r="G149" i="7"/>
  <c r="G148" i="7"/>
  <c r="G147" i="7"/>
  <c r="C149" i="7"/>
  <c r="C148" i="7"/>
  <c r="C147" i="7"/>
  <c r="D84" i="7"/>
  <c r="E84" i="7"/>
  <c r="F84" i="7"/>
  <c r="G84" i="7"/>
  <c r="C84" i="7"/>
  <c r="G81" i="7"/>
  <c r="F81" i="7"/>
  <c r="E81" i="7"/>
  <c r="D81" i="7"/>
  <c r="C81" i="7"/>
  <c r="C26" i="7"/>
  <c r="C20" i="7"/>
  <c r="E143" i="7"/>
  <c r="E142" i="7"/>
  <c r="E139" i="7"/>
  <c r="E138" i="7"/>
  <c r="E13" i="7"/>
  <c r="G143" i="7"/>
  <c r="G142" i="7"/>
  <c r="F143" i="7"/>
  <c r="F142" i="7"/>
  <c r="D143" i="7"/>
  <c r="D142" i="7"/>
  <c r="C143" i="7"/>
  <c r="C142" i="7"/>
  <c r="G139" i="7"/>
  <c r="F139" i="7"/>
  <c r="D139" i="7"/>
  <c r="D138" i="7"/>
  <c r="C139" i="7"/>
  <c r="E129" i="7"/>
  <c r="D129" i="7"/>
  <c r="F127" i="7"/>
  <c r="E135" i="7"/>
  <c r="D135" i="7"/>
  <c r="D128" i="7"/>
  <c r="D127" i="7"/>
  <c r="C129" i="7"/>
  <c r="C135" i="7"/>
  <c r="G108" i="7"/>
  <c r="F108" i="7"/>
  <c r="F107" i="7"/>
  <c r="F9" i="7"/>
  <c r="E108" i="7"/>
  <c r="D108" i="7"/>
  <c r="G114" i="7"/>
  <c r="F114" i="7"/>
  <c r="E114" i="7"/>
  <c r="D114" i="7"/>
  <c r="D107" i="7"/>
  <c r="D9" i="7"/>
  <c r="C114" i="7"/>
  <c r="C108" i="7"/>
  <c r="C107" i="7"/>
  <c r="C9" i="7"/>
  <c r="G98" i="7"/>
  <c r="F98" i="7"/>
  <c r="E98" i="7"/>
  <c r="D98" i="7"/>
  <c r="G104" i="7"/>
  <c r="F104" i="7"/>
  <c r="F97" i="7"/>
  <c r="E104" i="7"/>
  <c r="D104" i="7"/>
  <c r="C104" i="7"/>
  <c r="C98" i="7"/>
  <c r="G94" i="7"/>
  <c r="F94" i="7"/>
  <c r="E94" i="7"/>
  <c r="E93" i="7"/>
  <c r="D94" i="7"/>
  <c r="D93" i="7"/>
  <c r="D13" i="7"/>
  <c r="G93" i="7"/>
  <c r="G13" i="7"/>
  <c r="F93" i="7"/>
  <c r="F13" i="7"/>
  <c r="C94" i="7"/>
  <c r="C93" i="7"/>
  <c r="C13" i="7"/>
  <c r="E83" i="7"/>
  <c r="E10" i="7"/>
  <c r="G89" i="7"/>
  <c r="G83" i="7"/>
  <c r="G10" i="7"/>
  <c r="F89" i="7"/>
  <c r="F83" i="7"/>
  <c r="F10" i="7"/>
  <c r="E89" i="7"/>
  <c r="D89" i="7"/>
  <c r="C89" i="7"/>
  <c r="E77" i="7"/>
  <c r="D77" i="7"/>
  <c r="F77" i="7"/>
  <c r="G77" i="7"/>
  <c r="D69" i="7"/>
  <c r="D68" i="7"/>
  <c r="E69" i="7"/>
  <c r="E68" i="7"/>
  <c r="F69" i="7"/>
  <c r="G69" i="7"/>
  <c r="G68" i="7"/>
  <c r="C77" i="7"/>
  <c r="C69" i="7"/>
  <c r="C68" i="7"/>
  <c r="D56" i="7"/>
  <c r="E56" i="7"/>
  <c r="F56" i="7"/>
  <c r="G56" i="7"/>
  <c r="D64" i="7"/>
  <c r="E64" i="7"/>
  <c r="F64" i="7"/>
  <c r="G64" i="7"/>
  <c r="C64" i="7"/>
  <c r="C56" i="7"/>
  <c r="E128" i="7"/>
  <c r="E127" i="7"/>
  <c r="F68" i="7"/>
  <c r="F7" i="7"/>
  <c r="G138" i="7"/>
  <c r="G137" i="7"/>
  <c r="F138" i="7"/>
  <c r="F137" i="7"/>
  <c r="D97" i="7"/>
  <c r="G127" i="7"/>
  <c r="C7" i="7"/>
  <c r="D83" i="7"/>
  <c r="D10" i="7"/>
  <c r="G107" i="7"/>
  <c r="G9" i="7"/>
  <c r="D12" i="7"/>
  <c r="G97" i="7"/>
  <c r="C138" i="7"/>
  <c r="C137" i="7"/>
  <c r="D137" i="7"/>
  <c r="C55" i="7"/>
  <c r="C6" i="7"/>
  <c r="D55" i="7"/>
  <c r="D6" i="7"/>
  <c r="E97" i="7"/>
  <c r="F55" i="7"/>
  <c r="F6" i="7"/>
  <c r="E137" i="7"/>
  <c r="E55" i="7"/>
  <c r="E6" i="7"/>
  <c r="D7" i="7"/>
  <c r="G55" i="7"/>
  <c r="G6" i="7"/>
  <c r="E107" i="7"/>
  <c r="E9" i="7"/>
  <c r="C128" i="7"/>
  <c r="C97" i="7"/>
  <c r="C83" i="7"/>
  <c r="C10" i="7"/>
  <c r="E7" i="7"/>
  <c r="G7" i="7"/>
  <c r="C46" i="7"/>
  <c r="D46" i="7"/>
  <c r="C52" i="7"/>
  <c r="D52" i="7"/>
  <c r="E52" i="7"/>
  <c r="F52" i="7"/>
  <c r="G52" i="7"/>
  <c r="D37" i="7"/>
  <c r="C37" i="7"/>
  <c r="F37" i="7"/>
  <c r="G37" i="7"/>
  <c r="C41" i="7"/>
  <c r="D41" i="7"/>
  <c r="F41" i="7"/>
  <c r="G41" i="7"/>
  <c r="E41" i="7"/>
  <c r="E37" i="7"/>
  <c r="E36" i="7"/>
  <c r="E4" i="7"/>
  <c r="G30" i="7"/>
  <c r="F30" i="7"/>
  <c r="D30" i="7"/>
  <c r="C30" i="7"/>
  <c r="C27" i="7"/>
  <c r="C11" i="7"/>
  <c r="E30" i="7"/>
  <c r="D28" i="7"/>
  <c r="D27" i="7"/>
  <c r="C28" i="7"/>
  <c r="G28" i="7"/>
  <c r="F28" i="7"/>
  <c r="F27" i="7"/>
  <c r="F11" i="7"/>
  <c r="E28" i="7"/>
  <c r="E27" i="7"/>
  <c r="E11" i="7"/>
  <c r="C23" i="7"/>
  <c r="D23" i="7"/>
  <c r="F23" i="7"/>
  <c r="G23" i="7"/>
  <c r="C17" i="7"/>
  <c r="D17" i="7"/>
  <c r="D16" i="7"/>
  <c r="D3" i="7"/>
  <c r="F48" i="7"/>
  <c r="F46" i="7"/>
  <c r="F45" i="7"/>
  <c r="F5" i="7"/>
  <c r="E48" i="7"/>
  <c r="E46" i="7"/>
  <c r="E23" i="7"/>
  <c r="G27" i="7"/>
  <c r="G11" i="7"/>
  <c r="E3" i="7"/>
  <c r="D36" i="7"/>
  <c r="D4" i="7"/>
  <c r="G3" i="7"/>
  <c r="D11" i="7"/>
  <c r="C127" i="7"/>
  <c r="C12" i="7"/>
  <c r="F3" i="7"/>
  <c r="C36" i="7"/>
  <c r="C4" i="7"/>
  <c r="F36" i="7"/>
  <c r="D45" i="7"/>
  <c r="G36" i="7"/>
  <c r="E45" i="7"/>
  <c r="C45" i="7"/>
  <c r="G45" i="7"/>
  <c r="G5" i="7"/>
  <c r="C16" i="7"/>
  <c r="C3" i="7"/>
  <c r="F14" i="7"/>
  <c r="F163" i="7"/>
  <c r="F4" i="7"/>
  <c r="C35" i="7"/>
  <c r="C5" i="7"/>
  <c r="E163" i="7"/>
  <c r="E5" i="7"/>
  <c r="G14" i="7"/>
  <c r="G4" i="7"/>
  <c r="D35" i="7"/>
  <c r="D14" i="7"/>
  <c r="D5" i="7"/>
  <c r="C14" i="7"/>
  <c r="G163" i="7"/>
  <c r="D163" i="7"/>
</calcChain>
</file>

<file path=xl/sharedStrings.xml><?xml version="1.0" encoding="utf-8"?>
<sst xmlns="http://schemas.openxmlformats.org/spreadsheetml/2006/main" count="518" uniqueCount="76">
  <si>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</si>
  <si>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</si>
  <si>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</si>
  <si>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</si>
  <si>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</si>
  <si>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</si>
  <si>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</si>
  <si>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</si>
  <si>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</si>
  <si>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</si>
  <si>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</si>
  <si>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</si>
  <si>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</si>
  <si>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</si>
  <si>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</si>
  <si>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</si>
  <si>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</si>
  <si>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</si>
  <si>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</si>
  <si>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</si>
  <si>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</si>
  <si>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</si>
  <si>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</si>
  <si>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</si>
  <si>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</si>
  <si>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</si>
  <si>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</si>
  <si>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</si>
  <si>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</si>
  <si>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</si>
  <si>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</si>
  <si>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</si>
  <si>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</si>
  <si>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</si>
  <si>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</si>
  <si>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</si>
  <si>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</si>
  <si>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</si>
  <si>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</si>
  <si>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</si>
  <si>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</si>
  <si>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</si>
  <si>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</si>
  <si>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</si>
  <si>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</si>
  <si>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</si>
  <si>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</si>
  <si>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K679129</t>
  </si>
  <si>
    <t>STVARANJE OKVIRA ZA PRIVLAČENJE STUDENATA I ISTRAŽIVAČA NA STEM I ICT PODRUČJIMA - NPOO (C3.2.R2)</t>
  </si>
  <si>
    <t>A333333</t>
  </si>
  <si>
    <t>SVEUČILIŠTE JURJA DOBRILE U PULI</t>
  </si>
  <si>
    <t>K621061</t>
  </si>
  <si>
    <t>Pomoći iz državnog proračuna kroz opće prihode i primitke</t>
  </si>
  <si>
    <t xml:space="preserve">Programi Unije </t>
  </si>
  <si>
    <t xml:space="preserve">'Programi Unije </t>
  </si>
  <si>
    <t>Izdaci za otplatu glavnice primljenih kredita i zajmova</t>
  </si>
  <si>
    <t>Izdaci za financijsku imovinu i otplate zajmova</t>
  </si>
  <si>
    <t>'Pomoći iz državnog proračuna kroz opće prihode i primitke</t>
  </si>
  <si>
    <t>NPOO - Mehanizam za oporavak i otpornost - bespovratna sredstva</t>
  </si>
  <si>
    <t>PROGRAM PREKOGRANIČNE SURADNJE</t>
  </si>
  <si>
    <t>'ODRŽAVANJE OBJEKATA VISOKOOBRAZOVNIH USTANOVA</t>
  </si>
  <si>
    <t>PROGRAMSKO I OSTALO FINANCIRANJE SVEUČILIŠTA JURJA DOBRILE U PULI  – IZ EVIDENCIJSKIH PRIHODA</t>
  </si>
  <si>
    <t>Studentski zbor</t>
  </si>
  <si>
    <t>Prihodi od prodaje ili zamjene nefinanc.imovine</t>
  </si>
  <si>
    <t>A679134</t>
  </si>
  <si>
    <t>PROGRAMSKO FINANCIRANJE JAVNIH VISOKIH UČILIŠTA 2025. - 2029.</t>
  </si>
  <si>
    <t>A679136</t>
  </si>
  <si>
    <t>RAZVOJ SUSTAVA PROGRAMSKIH SPORAZUMA ZA FINANCIRANJE SVEUČILIŠTA I ZNANSTVENIH INSTITUTA USMJERENIH NA INOVACIJE, ISTRAŽIVANJE I RAZVOJ - NPOO (C3.2. R1-I1 )</t>
  </si>
  <si>
    <t>PROGRAMSKO I OSTALO FINANCIRANJE JAVNIH VISOKIH UČILIŠTA – IZ EVIDENCIJSKIH PRIHODA</t>
  </si>
  <si>
    <t>A679135</t>
  </si>
  <si>
    <t>A679133</t>
  </si>
  <si>
    <t>PROGRAM PREKOGRANIČNE SURADNJE UPRAVLJAČKO TIJELO IZ INOZEMSTVA - IZ EVIDENCIJSKIH PRIHODA</t>
  </si>
  <si>
    <t>A679132</t>
  </si>
  <si>
    <t>PROGRAM PREKOGRANIČNE SURADNJE - IZ EVIDENCIJSKIH PRIHODA</t>
  </si>
  <si>
    <t>Privitak 1b - Posebni dio financijskog plana SJD za razdoblje 2026-2028.</t>
  </si>
  <si>
    <t>II izmjene plana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</si>
</sst>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7">
    <xf numFmtId="0" fontId="0" fillId="0" borderId="0" xfId="0"/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0" fontId="12" fillId="0" borderId="3" xfId="49" quotePrefix="1" applyFill="1" applyBorder="1" applyAlignment="1">
      <alignment horizontal="left" vertical="center" indent="9"/>
    </xf>
    <xf numFmtId="0" fontId="15" fillId="0" borderId="3" xfId="49" quotePrefix="1" applyFont="1" applyFill="1" applyBorder="1" applyAlignment="1">
      <alignment horizontal="left" vertical="center" indent="5"/>
    </xf>
    <xf numFmtId="0" fontId="15" fillId="0" borderId="3" xfId="49" quotePrefix="1" applyFont="1" applyFill="1" applyBorder="1">
      <alignment horizontal="left" vertical="center" indent="1"/>
    </xf>
    <xf numFmtId="3" fontId="15" fillId="0" borderId="3" xfId="50" applyNumberFormat="1" applyFont="1" applyFill="1" applyBorder="1">
      <alignment horizontal="right" vertical="center"/>
    </xf>
    <xf numFmtId="0" fontId="14" fillId="0" borderId="0" xfId="0" applyFont="1" applyFill="1"/>
    <xf numFmtId="0" fontId="16" fillId="0" borderId="3" xfId="0" applyFont="1" applyBorder="1" applyAlignment="1">
      <alignment wrapText="1"/>
    </xf>
    <xf numFmtId="0" fontId="1" fillId="0" borderId="3" xfId="6" quotePrefix="1" applyFont="1" applyFill="1" applyBorder="1" applyAlignment="1">
      <alignment horizontal="left" vertical="center" indent="4"/>
    </xf>
    <xf numFmtId="0" fontId="1" fillId="0" borderId="3" xfId="6" quotePrefix="1" applyFont="1" applyFill="1" applyBorder="1" applyAlignment="1">
      <alignment horizontal="left" vertical="center" indent="1"/>
    </xf>
    <xf numFmtId="3" fontId="1" fillId="0" borderId="3" xfId="50" applyNumberFormat="1" applyFont="1" applyFill="1" applyBorder="1">
      <alignment horizontal="right" vertical="center"/>
    </xf>
    <xf numFmtId="3" fontId="14" fillId="0" borderId="0" xfId="0" applyNumberFormat="1" applyFont="1" applyFill="1"/>
    <xf numFmtId="0" fontId="12" fillId="0" borderId="0" xfId="49" quotePrefix="1" applyFill="1" applyBorder="1" applyAlignment="1">
      <alignment horizontal="left" vertical="center" indent="9"/>
    </xf>
    <xf numFmtId="0" fontId="12" fillId="0" borderId="0" xfId="49" quotePrefix="1" applyFill="1" applyBorder="1">
      <alignment horizontal="left" vertical="center" indent="1"/>
    </xf>
    <xf numFmtId="3" fontId="12" fillId="0" borderId="0" xfId="50" applyNumberFormat="1" applyFill="1" applyBorder="1">
      <alignment horizontal="right" vertical="center"/>
    </xf>
    <xf numFmtId="0" fontId="17" fillId="0" borderId="0" xfId="0" applyFont="1"/>
    <xf numFmtId="3" fontId="12" fillId="27" borderId="3" xfId="50" applyNumberFormat="1" applyFill="1" applyBorder="1">
      <alignment horizontal="right" vertical="center"/>
    </xf>
    <xf numFmtId="3" fontId="15" fillId="27" borderId="3" xfId="50" applyNumberFormat="1" applyFont="1" applyFill="1" applyBorder="1">
      <alignment horizontal="right" vertical="center"/>
    </xf>
    <xf numFmtId="0" fontId="15" fillId="0" borderId="3" xfId="49" quotePrefix="1" applyFont="1" applyFill="1" applyBorder="1" applyAlignment="1">
      <alignment horizontal="left" vertical="center" wrapText="1" indent="1"/>
    </xf>
    <xf numFmtId="0" fontId="12" fillId="0" borderId="3" xfId="49" quotePrefix="1" applyFill="1" applyBorder="1" applyAlignment="1">
      <alignment horizontal="left" vertical="center" wrapText="1" indent="1"/>
    </xf>
    <xf numFmtId="0" fontId="17" fillId="0" borderId="0" xfId="0" applyFont="1" applyAlignment="1">
      <alignment wrapText="1"/>
    </xf>
    <xf numFmtId="0" fontId="13" fillId="28" borderId="3" xfId="0" quotePrefix="1" applyFont="1" applyFill="1" applyBorder="1" applyAlignment="1">
      <alignment horizontal="center" vertical="center" wrapText="1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3"/>
  <sheetViews>
    <sheetView view="pageBreakPreview" zoomScaleNormal="120" zoomScaleSheetLayoutView="100" workbookViewId="0">
      <selection activeCell="G45" sqref="G45"/>
    </sheetView>
  </sheetViews>
  <sheetFormatPr defaultColWidth="9.140625" defaultRowHeight="15" x14ac:dyDescent="0.25"/>
  <cols>
    <col min="1" max="1" width="28.42578125" style="3" customWidth="1"/>
    <col min="2" max="2" width="51.42578125" style="3" customWidth="1"/>
    <col min="3" max="7" width="13.28515625" style="3" customWidth="1"/>
    <col min="8" max="10" width="9.140625" style="3"/>
    <col min="11" max="13" width="10.85546875" style="3" bestFit="1" customWidth="1"/>
    <col min="14" max="16384" width="9.140625" style="3"/>
  </cols>
  <sheetData>
    <row r="2" spans="1:7" ht="38.25" x14ac:dyDescent="0.25">
      <c r="A2" s="1">
        <v>42024</v>
      </c>
      <c r="B2" s="1" t="s">
        <v>50</v>
      </c>
      <c r="C2" s="1" t="s">
        <v>41</v>
      </c>
      <c r="D2" s="1" t="s">
        <v>42</v>
      </c>
      <c r="E2" s="2" t="s">
        <v>43</v>
      </c>
      <c r="F2" s="2" t="s">
        <v>39</v>
      </c>
      <c r="G2" s="2" t="s">
        <v>44</v>
      </c>
    </row>
    <row r="3" spans="1:7" x14ac:dyDescent="0.25">
      <c r="A3" s="4">
        <v>11</v>
      </c>
      <c r="B3" s="5" t="s">
        <v>0</v>
      </c>
      <c r="C3" s="6">
        <f>C16+C148</f>
        <v>12777261</v>
      </c>
      <c r="D3" s="6">
        <f t="shared" ref="D3:G3" si="0">D16</f>
        <v>13810480</v>
      </c>
      <c r="E3" s="6">
        <f t="shared" si="0"/>
        <v>14668604</v>
      </c>
      <c r="F3" s="6">
        <f t="shared" si="0"/>
        <v>14805933</v>
      </c>
      <c r="G3" s="6">
        <f t="shared" si="0"/>
        <v>15039218</v>
      </c>
    </row>
    <row r="4" spans="1:7" x14ac:dyDescent="0.25">
      <c r="A4" s="4">
        <v>31</v>
      </c>
      <c r="B4" s="5" t="s">
        <v>9</v>
      </c>
      <c r="C4" s="6">
        <f>C36</f>
        <v>270698</v>
      </c>
      <c r="D4" s="6">
        <f t="shared" ref="D4:G4" si="1">D36</f>
        <v>1427414</v>
      </c>
      <c r="E4" s="6">
        <f t="shared" si="1"/>
        <v>482393</v>
      </c>
      <c r="F4" s="6">
        <f t="shared" si="1"/>
        <v>490147</v>
      </c>
      <c r="G4" s="6">
        <f t="shared" si="1"/>
        <v>495147</v>
      </c>
    </row>
    <row r="5" spans="1:7" x14ac:dyDescent="0.25">
      <c r="A5" s="4">
        <v>43</v>
      </c>
      <c r="B5" s="5" t="s">
        <v>3</v>
      </c>
      <c r="C5" s="6">
        <f>C45</f>
        <v>2220185</v>
      </c>
      <c r="D5" s="6">
        <f t="shared" ref="D5:G5" si="2">D45</f>
        <v>1638353</v>
      </c>
      <c r="E5" s="21">
        <f t="shared" si="2"/>
        <v>1482555</v>
      </c>
      <c r="F5" s="21">
        <f t="shared" si="2"/>
        <v>1234555</v>
      </c>
      <c r="G5" s="21">
        <f t="shared" si="2"/>
        <v>1384556</v>
      </c>
    </row>
    <row r="6" spans="1:7" x14ac:dyDescent="0.25">
      <c r="A6" s="4">
        <v>51</v>
      </c>
      <c r="B6" s="5" t="s">
        <v>5</v>
      </c>
      <c r="C6" s="6">
        <f>C55</f>
        <v>125102</v>
      </c>
      <c r="D6" s="6">
        <f t="shared" ref="D6:G6" si="3">D55</f>
        <v>196921</v>
      </c>
      <c r="E6" s="6">
        <f t="shared" si="3"/>
        <v>0</v>
      </c>
      <c r="F6" s="6">
        <f t="shared" si="3"/>
        <v>0</v>
      </c>
      <c r="G6" s="6">
        <f t="shared" si="3"/>
        <v>0</v>
      </c>
    </row>
    <row r="7" spans="1:7" x14ac:dyDescent="0.25">
      <c r="A7" s="4">
        <v>52</v>
      </c>
      <c r="B7" s="5" t="s">
        <v>6</v>
      </c>
      <c r="C7" s="6">
        <f>C68</f>
        <v>2064412</v>
      </c>
      <c r="D7" s="6">
        <f t="shared" ref="D7:G7" si="4">D68</f>
        <v>1677593</v>
      </c>
      <c r="E7" s="6">
        <f t="shared" si="4"/>
        <v>360055</v>
      </c>
      <c r="F7" s="6">
        <f t="shared" si="4"/>
        <v>271055</v>
      </c>
      <c r="G7" s="6">
        <f t="shared" si="4"/>
        <v>229055</v>
      </c>
    </row>
    <row r="8" spans="1:7" x14ac:dyDescent="0.25">
      <c r="A8" s="4">
        <v>5011</v>
      </c>
      <c r="B8" s="5" t="s">
        <v>52</v>
      </c>
      <c r="C8" s="6">
        <f t="shared" ref="C8:D8" si="5">C97+C138+C32</f>
        <v>0</v>
      </c>
      <c r="D8" s="6">
        <f t="shared" si="5"/>
        <v>0</v>
      </c>
      <c r="E8" s="6">
        <f>E97+E138+E32</f>
        <v>75099.33</v>
      </c>
      <c r="F8" s="6">
        <f>F97+F138+F32</f>
        <v>85345</v>
      </c>
      <c r="G8" s="6">
        <f>G97+G138+G32</f>
        <v>50515</v>
      </c>
    </row>
    <row r="9" spans="1:7" x14ac:dyDescent="0.25">
      <c r="A9" s="4">
        <v>510</v>
      </c>
      <c r="B9" s="5" t="s">
        <v>53</v>
      </c>
      <c r="C9" s="6">
        <f>C107</f>
        <v>0</v>
      </c>
      <c r="D9" s="6">
        <f t="shared" ref="D9:G9" si="6">D107</f>
        <v>0</v>
      </c>
      <c r="E9" s="6">
        <f t="shared" si="6"/>
        <v>322274</v>
      </c>
      <c r="F9" s="6">
        <f t="shared" si="6"/>
        <v>57923</v>
      </c>
      <c r="G9" s="6">
        <f t="shared" si="6"/>
        <v>0</v>
      </c>
    </row>
    <row r="10" spans="1:7" x14ac:dyDescent="0.25">
      <c r="A10" s="4">
        <v>61</v>
      </c>
      <c r="B10" s="5" t="s">
        <v>7</v>
      </c>
      <c r="C10" s="6">
        <f>C83</f>
        <v>71224</v>
      </c>
      <c r="D10" s="6">
        <f t="shared" ref="D10:G10" si="7">D83</f>
        <v>242381</v>
      </c>
      <c r="E10" s="6">
        <f t="shared" si="7"/>
        <v>19574</v>
      </c>
      <c r="F10" s="6">
        <f t="shared" si="7"/>
        <v>19574</v>
      </c>
      <c r="G10" s="6">
        <f t="shared" si="7"/>
        <v>19574</v>
      </c>
    </row>
    <row r="11" spans="1:7" x14ac:dyDescent="0.25">
      <c r="A11" s="4">
        <v>581</v>
      </c>
      <c r="B11" s="5" t="s">
        <v>10</v>
      </c>
      <c r="C11" s="6">
        <f>C27+C142</f>
        <v>0</v>
      </c>
      <c r="D11" s="6">
        <f>D27+D142</f>
        <v>0</v>
      </c>
      <c r="E11" s="6">
        <f>E27+E142</f>
        <v>496974</v>
      </c>
      <c r="F11" s="6">
        <f>F27+F142</f>
        <v>479074</v>
      </c>
      <c r="G11" s="6">
        <f>G27+G142</f>
        <v>479074</v>
      </c>
    </row>
    <row r="12" spans="1:7" x14ac:dyDescent="0.25">
      <c r="A12" s="4">
        <v>563</v>
      </c>
      <c r="B12" s="5" t="s">
        <v>11</v>
      </c>
      <c r="C12" s="6">
        <f>C128</f>
        <v>0</v>
      </c>
      <c r="D12" s="6">
        <f>D128</f>
        <v>0</v>
      </c>
      <c r="E12" s="6">
        <f>E128+E117</f>
        <v>486862.05</v>
      </c>
      <c r="F12" s="6">
        <f t="shared" ref="F12:G12" si="8">F128+F117</f>
        <v>291234.75</v>
      </c>
      <c r="G12" s="6">
        <f t="shared" si="8"/>
        <v>132056.18</v>
      </c>
    </row>
    <row r="13" spans="1:7" x14ac:dyDescent="0.25">
      <c r="A13" s="4">
        <v>71</v>
      </c>
      <c r="B13" s="5" t="s">
        <v>63</v>
      </c>
      <c r="C13" s="6">
        <f>C93</f>
        <v>0</v>
      </c>
      <c r="D13" s="6">
        <f t="shared" ref="D13:G13" si="9">D93</f>
        <v>1858</v>
      </c>
      <c r="E13" s="6">
        <f t="shared" si="9"/>
        <v>3358</v>
      </c>
      <c r="F13" s="6">
        <f t="shared" si="9"/>
        <v>3358</v>
      </c>
      <c r="G13" s="6">
        <f t="shared" si="9"/>
        <v>3358</v>
      </c>
    </row>
    <row r="14" spans="1:7" s="11" customFormat="1" x14ac:dyDescent="0.25">
      <c r="A14" s="13" t="s">
        <v>35</v>
      </c>
      <c r="B14" s="14" t="s">
        <v>36</v>
      </c>
      <c r="C14" s="15">
        <f>C15+C35+C127+C137+C147</f>
        <v>17528882</v>
      </c>
      <c r="D14" s="15">
        <f>D15+D35+D127+D137</f>
        <v>18995000</v>
      </c>
      <c r="E14" s="15">
        <f>E15+E35+E127+E137</f>
        <v>18397748.379999999</v>
      </c>
      <c r="F14" s="15">
        <f>F15+F35+F127+F137</f>
        <v>17738198.75</v>
      </c>
      <c r="G14" s="15">
        <f>G15+G35+G127+G137</f>
        <v>17832553.18</v>
      </c>
    </row>
    <row r="15" spans="1:7" s="11" customFormat="1" x14ac:dyDescent="0.25">
      <c r="A15" s="8" t="s">
        <v>45</v>
      </c>
      <c r="B15" s="9" t="s">
        <v>1</v>
      </c>
      <c r="C15" s="10">
        <f>C16+C27+C32</f>
        <v>12577187</v>
      </c>
      <c r="D15" s="10">
        <f t="shared" ref="D15:G15" si="10">D16+D27+D32</f>
        <v>13810480</v>
      </c>
      <c r="E15" s="22">
        <f t="shared" si="10"/>
        <v>15147678</v>
      </c>
      <c r="F15" s="22">
        <f t="shared" si="10"/>
        <v>15285007</v>
      </c>
      <c r="G15" s="22">
        <f t="shared" si="10"/>
        <v>15518292</v>
      </c>
    </row>
    <row r="16" spans="1:7" x14ac:dyDescent="0.25">
      <c r="A16" s="4" t="s">
        <v>21</v>
      </c>
      <c r="B16" s="5" t="s">
        <v>0</v>
      </c>
      <c r="C16" s="6">
        <f t="shared" ref="C16:D16" si="11">C17+C23</f>
        <v>12577187</v>
      </c>
      <c r="D16" s="6">
        <f t="shared" si="11"/>
        <v>13810480</v>
      </c>
      <c r="E16" s="6">
        <f>E17+E23</f>
        <v>14668604</v>
      </c>
      <c r="F16" s="6">
        <f t="shared" ref="F16:G16" si="12">F17+F23</f>
        <v>14805933</v>
      </c>
      <c r="G16" s="6">
        <f t="shared" si="12"/>
        <v>15039218</v>
      </c>
    </row>
    <row r="17" spans="1:7" x14ac:dyDescent="0.25">
      <c r="A17" s="4">
        <v>3</v>
      </c>
      <c r="B17" s="5" t="s">
        <v>38</v>
      </c>
      <c r="C17" s="6">
        <f t="shared" ref="C17:D17" si="13">SUM(C18:C22)</f>
        <v>11836329</v>
      </c>
      <c r="D17" s="6">
        <f t="shared" si="13"/>
        <v>13553432</v>
      </c>
      <c r="E17" s="6">
        <f>SUM(E18:E22)</f>
        <v>14503940</v>
      </c>
      <c r="F17" s="6">
        <f t="shared" ref="F17:G17" si="14">SUM(F18:F22)</f>
        <v>14644731</v>
      </c>
      <c r="G17" s="6">
        <f t="shared" si="14"/>
        <v>14863776</v>
      </c>
    </row>
    <row r="18" spans="1:7" x14ac:dyDescent="0.25">
      <c r="A18" s="7" t="s">
        <v>8</v>
      </c>
      <c r="B18" s="5" t="s">
        <v>23</v>
      </c>
      <c r="C18" s="6">
        <v>10512484</v>
      </c>
      <c r="D18" s="6">
        <v>11773854</v>
      </c>
      <c r="E18" s="6">
        <v>13202424</v>
      </c>
      <c r="F18" s="6">
        <v>13348012</v>
      </c>
      <c r="G18" s="6">
        <v>13586545</v>
      </c>
    </row>
    <row r="19" spans="1:7" x14ac:dyDescent="0.25">
      <c r="A19" s="7" t="s">
        <v>12</v>
      </c>
      <c r="B19" s="5" t="s">
        <v>22</v>
      </c>
      <c r="C19" s="6">
        <v>1250402</v>
      </c>
      <c r="D19" s="6">
        <v>1701738</v>
      </c>
      <c r="E19" s="6">
        <v>1286152</v>
      </c>
      <c r="F19" s="6">
        <v>1282087</v>
      </c>
      <c r="G19" s="6">
        <v>1263295</v>
      </c>
    </row>
    <row r="20" spans="1:7" x14ac:dyDescent="0.25">
      <c r="A20" s="7" t="s">
        <v>13</v>
      </c>
      <c r="B20" s="5" t="s">
        <v>24</v>
      </c>
      <c r="C20" s="6">
        <f>27764+10560</f>
        <v>38324</v>
      </c>
      <c r="D20" s="6">
        <v>7307</v>
      </c>
      <c r="E20" s="6"/>
      <c r="F20" s="6"/>
      <c r="G20" s="6"/>
    </row>
    <row r="21" spans="1:7" x14ac:dyDescent="0.25">
      <c r="A21" s="7" t="s">
        <v>14</v>
      </c>
      <c r="B21" s="5" t="s">
        <v>25</v>
      </c>
      <c r="C21" s="6">
        <v>21847</v>
      </c>
      <c r="D21" s="6">
        <v>43533</v>
      </c>
      <c r="E21" s="6"/>
      <c r="F21" s="6"/>
      <c r="G21" s="6"/>
    </row>
    <row r="22" spans="1:7" x14ac:dyDescent="0.25">
      <c r="A22" s="7" t="s">
        <v>17</v>
      </c>
      <c r="B22" s="5" t="s">
        <v>29</v>
      </c>
      <c r="C22" s="6">
        <v>13272</v>
      </c>
      <c r="D22" s="6">
        <v>27000</v>
      </c>
      <c r="E22" s="6">
        <v>15364</v>
      </c>
      <c r="F22" s="6">
        <v>14632</v>
      </c>
      <c r="G22" s="6">
        <v>13936</v>
      </c>
    </row>
    <row r="23" spans="1:7" x14ac:dyDescent="0.25">
      <c r="A23" s="4">
        <v>4</v>
      </c>
      <c r="B23" s="5" t="s">
        <v>40</v>
      </c>
      <c r="C23" s="6">
        <f t="shared" ref="C23:D23" si="15">SUM(C24:C26)</f>
        <v>740858</v>
      </c>
      <c r="D23" s="6">
        <f t="shared" si="15"/>
        <v>257048</v>
      </c>
      <c r="E23" s="6">
        <f>SUM(E24:E26)</f>
        <v>164664</v>
      </c>
      <c r="F23" s="6">
        <f t="shared" ref="F23:G23" si="16">SUM(F24:F26)</f>
        <v>161202</v>
      </c>
      <c r="G23" s="6">
        <f t="shared" si="16"/>
        <v>175442</v>
      </c>
    </row>
    <row r="24" spans="1:7" x14ac:dyDescent="0.25">
      <c r="A24" s="7" t="s">
        <v>15</v>
      </c>
      <c r="B24" s="5" t="s">
        <v>32</v>
      </c>
      <c r="C24" s="6"/>
      <c r="D24" s="6"/>
      <c r="E24" s="6"/>
      <c r="F24" s="6"/>
      <c r="G24" s="6"/>
    </row>
    <row r="25" spans="1:7" x14ac:dyDescent="0.25">
      <c r="A25" s="7" t="s">
        <v>16</v>
      </c>
      <c r="B25" s="5" t="s">
        <v>26</v>
      </c>
      <c r="C25" s="6">
        <v>187163</v>
      </c>
      <c r="D25" s="6">
        <v>119696</v>
      </c>
      <c r="E25" s="6">
        <v>164664</v>
      </c>
      <c r="F25" s="6">
        <v>161202</v>
      </c>
      <c r="G25" s="6">
        <v>175442</v>
      </c>
    </row>
    <row r="26" spans="1:7" x14ac:dyDescent="0.25">
      <c r="A26" s="7" t="s">
        <v>18</v>
      </c>
      <c r="B26" s="5" t="s">
        <v>27</v>
      </c>
      <c r="C26" s="6">
        <f>157534+396161</f>
        <v>553695</v>
      </c>
      <c r="D26" s="6">
        <v>137352</v>
      </c>
      <c r="E26" s="6"/>
      <c r="F26" s="6"/>
      <c r="G26" s="6"/>
    </row>
    <row r="27" spans="1:7" x14ac:dyDescent="0.25">
      <c r="A27" s="4">
        <v>581</v>
      </c>
      <c r="B27" s="5" t="s">
        <v>10</v>
      </c>
      <c r="C27" s="6">
        <f t="shared" ref="C27:D27" si="17">C28+C30</f>
        <v>0</v>
      </c>
      <c r="D27" s="6">
        <f t="shared" si="17"/>
        <v>0</v>
      </c>
      <c r="E27" s="6">
        <f>E28+E30</f>
        <v>479074</v>
      </c>
      <c r="F27" s="6">
        <f t="shared" ref="F27:G27" si="18">F28+F30</f>
        <v>479074</v>
      </c>
      <c r="G27" s="6">
        <f t="shared" si="18"/>
        <v>479074</v>
      </c>
    </row>
    <row r="28" spans="1:7" x14ac:dyDescent="0.25">
      <c r="A28" s="4">
        <v>3</v>
      </c>
      <c r="B28" s="5" t="s">
        <v>38</v>
      </c>
      <c r="C28" s="6">
        <f t="shared" ref="C28:D28" si="19">C29</f>
        <v>0</v>
      </c>
      <c r="D28" s="6">
        <f t="shared" si="19"/>
        <v>0</v>
      </c>
      <c r="E28" s="6">
        <f>E29</f>
        <v>315549</v>
      </c>
      <c r="F28" s="6">
        <f>F29</f>
        <v>315549</v>
      </c>
      <c r="G28" s="6">
        <f>G29</f>
        <v>315549</v>
      </c>
    </row>
    <row r="29" spans="1:7" x14ac:dyDescent="0.25">
      <c r="A29" s="7" t="s">
        <v>12</v>
      </c>
      <c r="B29" s="5" t="s">
        <v>22</v>
      </c>
      <c r="C29" s="6"/>
      <c r="D29" s="6"/>
      <c r="E29" s="6">
        <v>315549</v>
      </c>
      <c r="F29" s="6">
        <v>315549</v>
      </c>
      <c r="G29" s="6">
        <v>315549</v>
      </c>
    </row>
    <row r="30" spans="1:7" x14ac:dyDescent="0.25">
      <c r="A30" s="4">
        <v>4</v>
      </c>
      <c r="B30" s="5" t="s">
        <v>40</v>
      </c>
      <c r="C30" s="6">
        <f t="shared" ref="C30:D30" si="20">C31</f>
        <v>0</v>
      </c>
      <c r="D30" s="6">
        <f t="shared" si="20"/>
        <v>0</v>
      </c>
      <c r="E30" s="6">
        <f>E31</f>
        <v>163525</v>
      </c>
      <c r="F30" s="6">
        <f t="shared" ref="F30:G30" si="21">F31</f>
        <v>163525</v>
      </c>
      <c r="G30" s="6">
        <f t="shared" si="21"/>
        <v>163525</v>
      </c>
    </row>
    <row r="31" spans="1:7" x14ac:dyDescent="0.25">
      <c r="A31" s="7" t="s">
        <v>16</v>
      </c>
      <c r="B31" s="5" t="s">
        <v>26</v>
      </c>
      <c r="C31" s="6"/>
      <c r="D31" s="6"/>
      <c r="E31" s="6">
        <v>163525</v>
      </c>
      <c r="F31" s="6">
        <v>163525</v>
      </c>
      <c r="G31" s="6">
        <v>163525</v>
      </c>
    </row>
    <row r="32" spans="1:7" x14ac:dyDescent="0.25">
      <c r="A32" s="4">
        <v>5011</v>
      </c>
      <c r="B32" s="5" t="s">
        <v>52</v>
      </c>
      <c r="C32" s="6">
        <f>C33</f>
        <v>0</v>
      </c>
      <c r="D32" s="6">
        <f t="shared" ref="D32:G33" si="22">D33</f>
        <v>0</v>
      </c>
      <c r="E32" s="6">
        <f t="shared" si="22"/>
        <v>0</v>
      </c>
      <c r="F32" s="6">
        <f t="shared" si="22"/>
        <v>0</v>
      </c>
      <c r="G32" s="6">
        <f t="shared" si="22"/>
        <v>0</v>
      </c>
    </row>
    <row r="33" spans="1:8" x14ac:dyDescent="0.25">
      <c r="A33" s="4">
        <v>3</v>
      </c>
      <c r="B33" s="5" t="s">
        <v>38</v>
      </c>
      <c r="C33" s="6">
        <f>C34</f>
        <v>0</v>
      </c>
      <c r="D33" s="6">
        <f t="shared" si="22"/>
        <v>0</v>
      </c>
      <c r="E33" s="6">
        <f t="shared" si="22"/>
        <v>0</v>
      </c>
      <c r="F33" s="6">
        <f t="shared" si="22"/>
        <v>0</v>
      </c>
      <c r="G33" s="6">
        <f t="shared" si="22"/>
        <v>0</v>
      </c>
    </row>
    <row r="34" spans="1:8" x14ac:dyDescent="0.25">
      <c r="A34" s="7">
        <v>38</v>
      </c>
      <c r="B34" s="5" t="s">
        <v>29</v>
      </c>
      <c r="C34" s="6"/>
      <c r="D34" s="6"/>
      <c r="E34" s="6">
        <v>0</v>
      </c>
      <c r="F34" s="6">
        <v>0</v>
      </c>
      <c r="G34" s="6">
        <v>0</v>
      </c>
      <c r="H34" s="3" t="s">
        <v>62</v>
      </c>
    </row>
    <row r="35" spans="1:8" s="11" customFormat="1" x14ac:dyDescent="0.25">
      <c r="A35" s="8" t="s">
        <v>46</v>
      </c>
      <c r="B35" s="9" t="s">
        <v>61</v>
      </c>
      <c r="C35" s="10">
        <f>C36+C45+C55+C68+C83+C93+C97+C107</f>
        <v>4751621</v>
      </c>
      <c r="D35" s="10">
        <f t="shared" ref="D35" si="23">D36+D45+D55+D68+D83+D93+D97+D107</f>
        <v>5184520</v>
      </c>
      <c r="E35" s="22">
        <f>E36+E45+E55+E68+E83+E93+E97+E107+E117</f>
        <v>3093626.38</v>
      </c>
      <c r="F35" s="22">
        <f t="shared" ref="F35:G35" si="24">F36+F45+F55+F68+F83+F93+F97+F107+F117</f>
        <v>2422491.75</v>
      </c>
      <c r="G35" s="22">
        <f t="shared" si="24"/>
        <v>2283561.1800000002</v>
      </c>
    </row>
    <row r="36" spans="1:8" x14ac:dyDescent="0.25">
      <c r="A36" s="4" t="s">
        <v>8</v>
      </c>
      <c r="B36" s="5" t="s">
        <v>9</v>
      </c>
      <c r="C36" s="6">
        <f t="shared" ref="C36:D36" si="25">C37+C41</f>
        <v>270698</v>
      </c>
      <c r="D36" s="6">
        <f t="shared" si="25"/>
        <v>1427414</v>
      </c>
      <c r="E36" s="6">
        <f>E37+E41</f>
        <v>482393</v>
      </c>
      <c r="F36" s="6">
        <f t="shared" ref="F36:G36" si="26">F37+F41</f>
        <v>490147</v>
      </c>
      <c r="G36" s="6">
        <f t="shared" si="26"/>
        <v>495147</v>
      </c>
    </row>
    <row r="37" spans="1:8" x14ac:dyDescent="0.25">
      <c r="A37" s="4">
        <v>3</v>
      </c>
      <c r="B37" s="5" t="s">
        <v>38</v>
      </c>
      <c r="C37" s="6">
        <f t="shared" ref="C37:D37" si="27">SUM(C38:C40)</f>
        <v>253280</v>
      </c>
      <c r="D37" s="6">
        <f t="shared" si="27"/>
        <v>507038</v>
      </c>
      <c r="E37" s="6">
        <f>SUM(E38:E40)</f>
        <v>457205</v>
      </c>
      <c r="F37" s="6">
        <f t="shared" ref="F37:G37" si="28">SUM(F38:F40)</f>
        <v>400534</v>
      </c>
      <c r="G37" s="6">
        <f t="shared" si="28"/>
        <v>473959</v>
      </c>
    </row>
    <row r="38" spans="1:8" x14ac:dyDescent="0.25">
      <c r="A38" s="7" t="s">
        <v>8</v>
      </c>
      <c r="B38" s="5" t="s">
        <v>23</v>
      </c>
      <c r="C38" s="6">
        <v>125030</v>
      </c>
      <c r="D38" s="6">
        <v>95347</v>
      </c>
      <c r="E38" s="6">
        <v>76853</v>
      </c>
      <c r="F38" s="6">
        <v>41903</v>
      </c>
      <c r="G38" s="6">
        <v>41903</v>
      </c>
    </row>
    <row r="39" spans="1:8" x14ac:dyDescent="0.25">
      <c r="A39" s="7" t="s">
        <v>12</v>
      </c>
      <c r="B39" s="5" t="s">
        <v>22</v>
      </c>
      <c r="C39" s="6">
        <v>128250</v>
      </c>
      <c r="D39" s="6">
        <v>411664</v>
      </c>
      <c r="E39" s="6">
        <v>326325</v>
      </c>
      <c r="F39" s="6">
        <v>301004</v>
      </c>
      <c r="G39" s="6">
        <v>370829</v>
      </c>
    </row>
    <row r="40" spans="1:8" x14ac:dyDescent="0.25">
      <c r="A40" s="7" t="s">
        <v>14</v>
      </c>
      <c r="B40" s="5" t="s">
        <v>25</v>
      </c>
      <c r="C40" s="6"/>
      <c r="D40" s="6">
        <v>27</v>
      </c>
      <c r="E40" s="6">
        <v>54027</v>
      </c>
      <c r="F40" s="6">
        <v>57627</v>
      </c>
      <c r="G40" s="6">
        <v>61227</v>
      </c>
    </row>
    <row r="41" spans="1:8" x14ac:dyDescent="0.25">
      <c r="A41" s="4">
        <v>4</v>
      </c>
      <c r="B41" s="5" t="s">
        <v>40</v>
      </c>
      <c r="C41" s="6">
        <f t="shared" ref="C41:D41" si="29">SUM(C42:C44)</f>
        <v>17418</v>
      </c>
      <c r="D41" s="6">
        <f t="shared" si="29"/>
        <v>920376</v>
      </c>
      <c r="E41" s="6">
        <f>SUM(E42:E44)</f>
        <v>25188</v>
      </c>
      <c r="F41" s="6">
        <f t="shared" ref="F41:G41" si="30">SUM(F42:F44)</f>
        <v>89613</v>
      </c>
      <c r="G41" s="6">
        <f t="shared" si="30"/>
        <v>21188</v>
      </c>
    </row>
    <row r="42" spans="1:8" x14ac:dyDescent="0.25">
      <c r="A42" s="7" t="s">
        <v>15</v>
      </c>
      <c r="B42" s="5" t="s">
        <v>32</v>
      </c>
      <c r="C42" s="6"/>
      <c r="D42" s="6"/>
      <c r="E42" s="6"/>
      <c r="F42" s="6"/>
      <c r="G42" s="6"/>
    </row>
    <row r="43" spans="1:8" x14ac:dyDescent="0.25">
      <c r="A43" s="7" t="s">
        <v>16</v>
      </c>
      <c r="B43" s="5" t="s">
        <v>26</v>
      </c>
      <c r="C43" s="6">
        <v>1643</v>
      </c>
      <c r="D43" s="6">
        <v>19186</v>
      </c>
      <c r="E43" s="6">
        <v>25188</v>
      </c>
      <c r="F43" s="6">
        <v>21188</v>
      </c>
      <c r="G43" s="6">
        <v>21188</v>
      </c>
    </row>
    <row r="44" spans="1:8" x14ac:dyDescent="0.25">
      <c r="A44" s="7" t="s">
        <v>18</v>
      </c>
      <c r="B44" s="5" t="s">
        <v>27</v>
      </c>
      <c r="C44" s="6">
        <v>15775</v>
      </c>
      <c r="D44" s="6">
        <v>901190</v>
      </c>
      <c r="E44" s="6">
        <v>0</v>
      </c>
      <c r="F44" s="6">
        <v>68425</v>
      </c>
      <c r="G44" s="6">
        <v>0</v>
      </c>
    </row>
    <row r="45" spans="1:8" x14ac:dyDescent="0.25">
      <c r="A45" s="4" t="s">
        <v>2</v>
      </c>
      <c r="B45" s="5" t="s">
        <v>3</v>
      </c>
      <c r="C45" s="6">
        <f t="shared" ref="C45:F45" si="31">C46+C52</f>
        <v>2220185</v>
      </c>
      <c r="D45" s="6">
        <f t="shared" si="31"/>
        <v>1638353</v>
      </c>
      <c r="E45" s="6">
        <f t="shared" si="31"/>
        <v>1482555</v>
      </c>
      <c r="F45" s="6">
        <f t="shared" si="31"/>
        <v>1234555</v>
      </c>
      <c r="G45" s="6">
        <f>G46+G52</f>
        <v>1384556</v>
      </c>
    </row>
    <row r="46" spans="1:8" x14ac:dyDescent="0.25">
      <c r="A46" s="4">
        <v>3</v>
      </c>
      <c r="B46" s="5" t="s">
        <v>38</v>
      </c>
      <c r="C46" s="6">
        <f t="shared" ref="C46:F46" si="32">SUM(C47:C51)</f>
        <v>1639627</v>
      </c>
      <c r="D46" s="6">
        <f t="shared" si="32"/>
        <v>1488811</v>
      </c>
      <c r="E46" s="6">
        <f t="shared" si="32"/>
        <v>1348631</v>
      </c>
      <c r="F46" s="6">
        <f t="shared" si="32"/>
        <v>1095823</v>
      </c>
      <c r="G46" s="6">
        <f>SUM(G47:G51)</f>
        <v>1175424</v>
      </c>
    </row>
    <row r="47" spans="1:8" x14ac:dyDescent="0.25">
      <c r="A47" s="7" t="s">
        <v>8</v>
      </c>
      <c r="B47" s="5" t="s">
        <v>23</v>
      </c>
      <c r="C47" s="6">
        <v>695764</v>
      </c>
      <c r="D47" s="6">
        <v>666679</v>
      </c>
      <c r="E47" s="6">
        <v>442811</v>
      </c>
      <c r="F47" s="6">
        <v>414953</v>
      </c>
      <c r="G47" s="6">
        <v>414953</v>
      </c>
    </row>
    <row r="48" spans="1:8" x14ac:dyDescent="0.25">
      <c r="A48" s="7" t="s">
        <v>12</v>
      </c>
      <c r="B48" s="5" t="s">
        <v>22</v>
      </c>
      <c r="C48" s="6">
        <v>934048</v>
      </c>
      <c r="D48" s="6">
        <v>809456</v>
      </c>
      <c r="E48" s="6">
        <f>872133+3</f>
        <v>872136</v>
      </c>
      <c r="F48" s="6">
        <f>647183+3</f>
        <v>647186</v>
      </c>
      <c r="G48" s="6">
        <f>726783+3+1</f>
        <v>726787</v>
      </c>
    </row>
    <row r="49" spans="1:7" x14ac:dyDescent="0.25">
      <c r="A49" s="7" t="s">
        <v>13</v>
      </c>
      <c r="B49" s="5" t="s">
        <v>24</v>
      </c>
      <c r="C49" s="6">
        <v>760</v>
      </c>
      <c r="D49" s="6">
        <v>240</v>
      </c>
      <c r="E49" s="6">
        <v>22740</v>
      </c>
      <c r="F49" s="6">
        <v>22740</v>
      </c>
      <c r="G49" s="6">
        <v>22740</v>
      </c>
    </row>
    <row r="50" spans="1:7" x14ac:dyDescent="0.25">
      <c r="A50" s="7" t="s">
        <v>14</v>
      </c>
      <c r="B50" s="5" t="s">
        <v>25</v>
      </c>
      <c r="C50" s="6">
        <v>4055</v>
      </c>
      <c r="D50" s="6">
        <v>9795</v>
      </c>
      <c r="E50" s="6">
        <v>8303</v>
      </c>
      <c r="F50" s="6">
        <v>8303</v>
      </c>
      <c r="G50" s="6">
        <v>8303</v>
      </c>
    </row>
    <row r="51" spans="1:7" x14ac:dyDescent="0.25">
      <c r="A51" s="7">
        <v>38</v>
      </c>
      <c r="B51" s="5" t="s">
        <v>29</v>
      </c>
      <c r="C51" s="6">
        <v>5000</v>
      </c>
      <c r="D51" s="6">
        <v>2641</v>
      </c>
      <c r="E51" s="6">
        <v>2641</v>
      </c>
      <c r="F51" s="6">
        <v>2641</v>
      </c>
      <c r="G51" s="6">
        <v>2641</v>
      </c>
    </row>
    <row r="52" spans="1:7" x14ac:dyDescent="0.25">
      <c r="A52" s="4">
        <v>4</v>
      </c>
      <c r="B52" s="5" t="s">
        <v>40</v>
      </c>
      <c r="C52" s="6">
        <f t="shared" ref="C52:F52" si="33">SUM(C53:C54)</f>
        <v>580558</v>
      </c>
      <c r="D52" s="6">
        <f t="shared" si="33"/>
        <v>149542</v>
      </c>
      <c r="E52" s="6">
        <f t="shared" si="33"/>
        <v>133924</v>
      </c>
      <c r="F52" s="6">
        <f t="shared" si="33"/>
        <v>138732</v>
      </c>
      <c r="G52" s="6">
        <f>SUM(G53:G54)</f>
        <v>209132</v>
      </c>
    </row>
    <row r="53" spans="1:7" x14ac:dyDescent="0.25">
      <c r="A53" s="7" t="s">
        <v>16</v>
      </c>
      <c r="B53" s="5" t="s">
        <v>26</v>
      </c>
      <c r="C53" s="6">
        <v>88076</v>
      </c>
      <c r="D53" s="6">
        <v>141127</v>
      </c>
      <c r="E53" s="6">
        <v>133924</v>
      </c>
      <c r="F53" s="6">
        <v>138732</v>
      </c>
      <c r="G53" s="6">
        <v>159132</v>
      </c>
    </row>
    <row r="54" spans="1:7" x14ac:dyDescent="0.25">
      <c r="A54" s="7" t="s">
        <v>18</v>
      </c>
      <c r="B54" s="5" t="s">
        <v>27</v>
      </c>
      <c r="C54" s="6">
        <v>492482</v>
      </c>
      <c r="D54" s="6">
        <v>8415</v>
      </c>
      <c r="E54" s="6">
        <v>0</v>
      </c>
      <c r="F54" s="6">
        <v>0</v>
      </c>
      <c r="G54" s="6">
        <v>50000</v>
      </c>
    </row>
    <row r="55" spans="1:7" x14ac:dyDescent="0.25">
      <c r="A55" s="4" t="s">
        <v>4</v>
      </c>
      <c r="B55" s="5" t="s">
        <v>5</v>
      </c>
      <c r="C55" s="6">
        <f>C56+C64</f>
        <v>125102</v>
      </c>
      <c r="D55" s="6">
        <f t="shared" ref="D55:G55" si="34">D56+D64</f>
        <v>196921</v>
      </c>
      <c r="E55" s="6">
        <f t="shared" si="34"/>
        <v>0</v>
      </c>
      <c r="F55" s="6">
        <f t="shared" si="34"/>
        <v>0</v>
      </c>
      <c r="G55" s="6">
        <f t="shared" si="34"/>
        <v>0</v>
      </c>
    </row>
    <row r="56" spans="1:7" x14ac:dyDescent="0.25">
      <c r="A56" s="4">
        <v>3</v>
      </c>
      <c r="B56" s="5" t="s">
        <v>38</v>
      </c>
      <c r="C56" s="6">
        <f>SUM(C57:C63)</f>
        <v>84992</v>
      </c>
      <c r="D56" s="6">
        <f t="shared" ref="D56:G56" si="35">SUM(D57:D63)</f>
        <v>190709</v>
      </c>
      <c r="E56" s="6">
        <f t="shared" si="35"/>
        <v>0</v>
      </c>
      <c r="F56" s="6">
        <f t="shared" si="35"/>
        <v>0</v>
      </c>
      <c r="G56" s="6">
        <f t="shared" si="35"/>
        <v>0</v>
      </c>
    </row>
    <row r="57" spans="1:7" x14ac:dyDescent="0.25">
      <c r="A57" s="7" t="s">
        <v>8</v>
      </c>
      <c r="B57" s="5" t="s">
        <v>23</v>
      </c>
      <c r="C57" s="6">
        <v>53654</v>
      </c>
      <c r="D57" s="6">
        <v>96437</v>
      </c>
      <c r="E57" s="6"/>
      <c r="F57" s="6"/>
      <c r="G57" s="6"/>
    </row>
    <row r="58" spans="1:7" x14ac:dyDescent="0.25">
      <c r="A58" s="7" t="s">
        <v>12</v>
      </c>
      <c r="B58" s="5" t="s">
        <v>22</v>
      </c>
      <c r="C58" s="6">
        <v>31338</v>
      </c>
      <c r="D58" s="6">
        <v>94272</v>
      </c>
      <c r="E58" s="6"/>
      <c r="F58" s="6"/>
      <c r="G58" s="6"/>
    </row>
    <row r="59" spans="1:7" x14ac:dyDescent="0.25">
      <c r="A59" s="7" t="s">
        <v>13</v>
      </c>
      <c r="B59" s="5" t="s">
        <v>24</v>
      </c>
      <c r="C59" s="6"/>
      <c r="D59" s="6"/>
      <c r="E59" s="6"/>
      <c r="F59" s="6"/>
      <c r="G59" s="6"/>
    </row>
    <row r="60" spans="1:7" x14ac:dyDescent="0.25">
      <c r="A60" s="7" t="s">
        <v>20</v>
      </c>
      <c r="B60" s="5" t="s">
        <v>30</v>
      </c>
      <c r="C60" s="6"/>
      <c r="D60" s="6"/>
      <c r="E60" s="6"/>
      <c r="F60" s="6"/>
      <c r="G60" s="6"/>
    </row>
    <row r="61" spans="1:7" x14ac:dyDescent="0.25">
      <c r="A61" s="7" t="s">
        <v>19</v>
      </c>
      <c r="B61" s="5" t="s">
        <v>28</v>
      </c>
      <c r="C61" s="6"/>
      <c r="D61" s="6"/>
      <c r="E61" s="6"/>
      <c r="F61" s="6"/>
      <c r="G61" s="6"/>
    </row>
    <row r="62" spans="1:7" x14ac:dyDescent="0.25">
      <c r="A62" s="7" t="s">
        <v>14</v>
      </c>
      <c r="B62" s="5" t="s">
        <v>25</v>
      </c>
      <c r="C62" s="6"/>
      <c r="D62" s="6"/>
      <c r="E62" s="6"/>
      <c r="F62" s="6"/>
      <c r="G62" s="6"/>
    </row>
    <row r="63" spans="1:7" x14ac:dyDescent="0.25">
      <c r="A63" s="7" t="s">
        <v>17</v>
      </c>
      <c r="B63" s="5" t="s">
        <v>29</v>
      </c>
      <c r="C63" s="6"/>
      <c r="D63" s="6"/>
      <c r="E63" s="6"/>
      <c r="F63" s="6"/>
      <c r="G63" s="6"/>
    </row>
    <row r="64" spans="1:7" x14ac:dyDescent="0.25">
      <c r="A64" s="4">
        <v>4</v>
      </c>
      <c r="B64" s="5" t="s">
        <v>40</v>
      </c>
      <c r="C64" s="6">
        <f>SUM(C65:C67)</f>
        <v>40110</v>
      </c>
      <c r="D64" s="6">
        <f t="shared" ref="D64:G64" si="36">SUM(D65:D67)</f>
        <v>6212</v>
      </c>
      <c r="E64" s="6">
        <f t="shared" si="36"/>
        <v>0</v>
      </c>
      <c r="F64" s="6">
        <f t="shared" si="36"/>
        <v>0</v>
      </c>
      <c r="G64" s="6">
        <f t="shared" si="36"/>
        <v>0</v>
      </c>
    </row>
    <row r="65" spans="1:7" x14ac:dyDescent="0.25">
      <c r="A65" s="7" t="s">
        <v>15</v>
      </c>
      <c r="B65" s="5" t="s">
        <v>32</v>
      </c>
      <c r="C65" s="6"/>
      <c r="D65" s="6"/>
      <c r="E65" s="6"/>
      <c r="F65" s="6"/>
      <c r="G65" s="6"/>
    </row>
    <row r="66" spans="1:7" x14ac:dyDescent="0.25">
      <c r="A66" s="7" t="s">
        <v>16</v>
      </c>
      <c r="B66" s="5" t="s">
        <v>26</v>
      </c>
      <c r="C66" s="6">
        <v>40110</v>
      </c>
      <c r="D66" s="6">
        <v>6212</v>
      </c>
      <c r="E66" s="6"/>
      <c r="F66" s="6"/>
      <c r="G66" s="6"/>
    </row>
    <row r="67" spans="1:7" x14ac:dyDescent="0.25">
      <c r="A67" s="7" t="s">
        <v>18</v>
      </c>
      <c r="B67" s="5" t="s">
        <v>27</v>
      </c>
      <c r="C67" s="6"/>
      <c r="D67" s="6"/>
      <c r="E67" s="6"/>
      <c r="F67" s="6"/>
      <c r="G67" s="6"/>
    </row>
    <row r="68" spans="1:7" x14ac:dyDescent="0.25">
      <c r="A68" s="4" t="s">
        <v>31</v>
      </c>
      <c r="B68" s="5" t="s">
        <v>6</v>
      </c>
      <c r="C68" s="6">
        <f>C69+C77+C81</f>
        <v>2064412</v>
      </c>
      <c r="D68" s="6">
        <f t="shared" ref="D68:G68" si="37">D69+D77+D81</f>
        <v>1677593</v>
      </c>
      <c r="E68" s="6">
        <f t="shared" si="37"/>
        <v>360055</v>
      </c>
      <c r="F68" s="6">
        <f t="shared" si="37"/>
        <v>271055</v>
      </c>
      <c r="G68" s="6">
        <f t="shared" si="37"/>
        <v>229055</v>
      </c>
    </row>
    <row r="69" spans="1:7" x14ac:dyDescent="0.25">
      <c r="A69" s="4">
        <v>3</v>
      </c>
      <c r="B69" s="5" t="s">
        <v>38</v>
      </c>
      <c r="C69" s="6">
        <f>SUM(C70:C76)</f>
        <v>689252</v>
      </c>
      <c r="D69" s="6">
        <f t="shared" ref="D69:G69" si="38">SUM(D70:D76)</f>
        <v>1145982</v>
      </c>
      <c r="E69" s="6">
        <f t="shared" si="38"/>
        <v>181759</v>
      </c>
      <c r="F69" s="6">
        <f t="shared" si="38"/>
        <v>182759</v>
      </c>
      <c r="G69" s="6">
        <f t="shared" si="38"/>
        <v>140759</v>
      </c>
    </row>
    <row r="70" spans="1:7" x14ac:dyDescent="0.25">
      <c r="A70" s="7" t="s">
        <v>8</v>
      </c>
      <c r="B70" s="5" t="s">
        <v>23</v>
      </c>
      <c r="C70" s="6">
        <v>208978</v>
      </c>
      <c r="D70" s="6"/>
      <c r="E70" s="6"/>
      <c r="F70" s="6"/>
      <c r="G70" s="6"/>
    </row>
    <row r="71" spans="1:7" x14ac:dyDescent="0.25">
      <c r="A71" s="7" t="s">
        <v>12</v>
      </c>
      <c r="B71" s="5" t="s">
        <v>22</v>
      </c>
      <c r="C71" s="6">
        <v>444456</v>
      </c>
      <c r="D71" s="6">
        <v>236720</v>
      </c>
      <c r="E71" s="6">
        <v>181759</v>
      </c>
      <c r="F71" s="6">
        <v>182759</v>
      </c>
      <c r="G71" s="6">
        <v>140759</v>
      </c>
    </row>
    <row r="72" spans="1:7" x14ac:dyDescent="0.25">
      <c r="A72" s="7" t="s">
        <v>13</v>
      </c>
      <c r="B72" s="5" t="s">
        <v>24</v>
      </c>
      <c r="C72" s="6"/>
      <c r="D72" s="6">
        <v>906608</v>
      </c>
      <c r="E72" s="6"/>
      <c r="F72" s="6"/>
      <c r="G72" s="6"/>
    </row>
    <row r="73" spans="1:7" x14ac:dyDescent="0.25">
      <c r="A73" s="7">
        <v>35</v>
      </c>
      <c r="B73" s="5" t="s">
        <v>30</v>
      </c>
      <c r="C73" s="6">
        <v>35818</v>
      </c>
      <c r="D73" s="6"/>
      <c r="E73" s="6"/>
      <c r="F73" s="6"/>
      <c r="G73" s="6"/>
    </row>
    <row r="74" spans="1:7" x14ac:dyDescent="0.25">
      <c r="A74" s="7" t="s">
        <v>19</v>
      </c>
      <c r="B74" s="5" t="s">
        <v>28</v>
      </c>
      <c r="C74" s="6"/>
      <c r="D74" s="6"/>
      <c r="E74" s="6"/>
      <c r="F74" s="6"/>
      <c r="G74" s="6"/>
    </row>
    <row r="75" spans="1:7" x14ac:dyDescent="0.25">
      <c r="A75" s="7" t="s">
        <v>14</v>
      </c>
      <c r="B75" s="5" t="s">
        <v>25</v>
      </c>
      <c r="C75" s="6"/>
      <c r="D75" s="6">
        <v>2654</v>
      </c>
      <c r="E75" s="6"/>
      <c r="F75" s="6"/>
      <c r="G75" s="6"/>
    </row>
    <row r="76" spans="1:7" x14ac:dyDescent="0.25">
      <c r="A76" s="7" t="s">
        <v>17</v>
      </c>
      <c r="B76" s="5" t="s">
        <v>29</v>
      </c>
      <c r="C76" s="6"/>
      <c r="D76" s="6"/>
      <c r="E76" s="6"/>
      <c r="F76" s="6"/>
      <c r="G76" s="6"/>
    </row>
    <row r="77" spans="1:7" x14ac:dyDescent="0.25">
      <c r="A77" s="4">
        <v>4</v>
      </c>
      <c r="B77" s="5" t="s">
        <v>40</v>
      </c>
      <c r="C77" s="6">
        <f>SUM(C78:C80)</f>
        <v>47932</v>
      </c>
      <c r="D77" s="6">
        <f t="shared" ref="D77:G77" si="39">SUM(D78:D80)</f>
        <v>531611</v>
      </c>
      <c r="E77" s="6">
        <f>SUM(E78:E80)</f>
        <v>178296</v>
      </c>
      <c r="F77" s="6">
        <f t="shared" si="39"/>
        <v>88296</v>
      </c>
      <c r="G77" s="6">
        <f t="shared" si="39"/>
        <v>88296</v>
      </c>
    </row>
    <row r="78" spans="1:7" x14ac:dyDescent="0.25">
      <c r="A78" s="7" t="s">
        <v>15</v>
      </c>
      <c r="B78" s="5" t="s">
        <v>32</v>
      </c>
      <c r="C78" s="6"/>
      <c r="D78" s="6">
        <v>210000</v>
      </c>
      <c r="E78" s="6"/>
      <c r="F78" s="6"/>
      <c r="G78" s="6"/>
    </row>
    <row r="79" spans="1:7" x14ac:dyDescent="0.25">
      <c r="A79" s="7" t="s">
        <v>16</v>
      </c>
      <c r="B79" s="5" t="s">
        <v>26</v>
      </c>
      <c r="C79" s="6">
        <v>22432</v>
      </c>
      <c r="D79" s="6">
        <v>321611</v>
      </c>
      <c r="E79" s="6">
        <v>796</v>
      </c>
      <c r="F79" s="6">
        <v>796</v>
      </c>
      <c r="G79" s="6">
        <v>796</v>
      </c>
    </row>
    <row r="80" spans="1:7" x14ac:dyDescent="0.25">
      <c r="A80" s="7" t="s">
        <v>18</v>
      </c>
      <c r="B80" s="5" t="s">
        <v>27</v>
      </c>
      <c r="C80" s="6">
        <v>25500</v>
      </c>
      <c r="D80" s="6"/>
      <c r="E80" s="6">
        <v>177500</v>
      </c>
      <c r="F80" s="6">
        <v>87500</v>
      </c>
      <c r="G80" s="6">
        <v>87500</v>
      </c>
    </row>
    <row r="81" spans="1:7" x14ac:dyDescent="0.25">
      <c r="A81" s="4">
        <v>5</v>
      </c>
      <c r="B81" s="5" t="s">
        <v>56</v>
      </c>
      <c r="C81" s="6">
        <f>C82</f>
        <v>1327228</v>
      </c>
      <c r="D81" s="6">
        <f t="shared" ref="D81:G81" si="40">D82</f>
        <v>0</v>
      </c>
      <c r="E81" s="6">
        <f t="shared" si="40"/>
        <v>0</v>
      </c>
      <c r="F81" s="6">
        <f t="shared" si="40"/>
        <v>0</v>
      </c>
      <c r="G81" s="6">
        <f t="shared" si="40"/>
        <v>0</v>
      </c>
    </row>
    <row r="82" spans="1:7" x14ac:dyDescent="0.25">
      <c r="A82" s="7">
        <v>54</v>
      </c>
      <c r="B82" s="5" t="s">
        <v>55</v>
      </c>
      <c r="C82" s="6">
        <v>1327228</v>
      </c>
      <c r="D82" s="6"/>
      <c r="E82" s="6"/>
      <c r="F82" s="6"/>
      <c r="G82" s="6"/>
    </row>
    <row r="83" spans="1:7" x14ac:dyDescent="0.25">
      <c r="A83" s="4" t="s">
        <v>37</v>
      </c>
      <c r="B83" s="5" t="s">
        <v>7</v>
      </c>
      <c r="C83" s="6">
        <f>C84+C89</f>
        <v>71224</v>
      </c>
      <c r="D83" s="6">
        <f t="shared" ref="D83:G83" si="41">D84+D89</f>
        <v>242381</v>
      </c>
      <c r="E83" s="6">
        <f t="shared" si="41"/>
        <v>19574</v>
      </c>
      <c r="F83" s="6">
        <f t="shared" si="41"/>
        <v>19574</v>
      </c>
      <c r="G83" s="6">
        <f t="shared" si="41"/>
        <v>19574</v>
      </c>
    </row>
    <row r="84" spans="1:7" x14ac:dyDescent="0.25">
      <c r="A84" s="4">
        <v>3</v>
      </c>
      <c r="B84" s="5" t="s">
        <v>38</v>
      </c>
      <c r="C84" s="6">
        <f>SUM(C85:C88)</f>
        <v>67743</v>
      </c>
      <c r="D84" s="6">
        <f t="shared" ref="D84:G84" si="42">SUM(D85:D87)</f>
        <v>186815</v>
      </c>
      <c r="E84" s="6">
        <f t="shared" si="42"/>
        <v>19574</v>
      </c>
      <c r="F84" s="6">
        <f t="shared" si="42"/>
        <v>19574</v>
      </c>
      <c r="G84" s="6">
        <f t="shared" si="42"/>
        <v>19574</v>
      </c>
    </row>
    <row r="85" spans="1:7" x14ac:dyDescent="0.25">
      <c r="A85" s="7" t="s">
        <v>8</v>
      </c>
      <c r="B85" s="5" t="s">
        <v>23</v>
      </c>
      <c r="C85" s="6">
        <v>2920</v>
      </c>
      <c r="D85" s="6">
        <v>121299</v>
      </c>
      <c r="E85" s="6">
        <v>3769</v>
      </c>
      <c r="F85" s="6">
        <v>3769</v>
      </c>
      <c r="G85" s="6">
        <v>3769</v>
      </c>
    </row>
    <row r="86" spans="1:7" x14ac:dyDescent="0.25">
      <c r="A86" s="7" t="s">
        <v>12</v>
      </c>
      <c r="B86" s="5" t="s">
        <v>22</v>
      </c>
      <c r="C86" s="6">
        <v>55908</v>
      </c>
      <c r="D86" s="6">
        <v>65515</v>
      </c>
      <c r="E86" s="6">
        <v>15804</v>
      </c>
      <c r="F86" s="6">
        <v>15804</v>
      </c>
      <c r="G86" s="6">
        <v>15804</v>
      </c>
    </row>
    <row r="87" spans="1:7" x14ac:dyDescent="0.25">
      <c r="A87" s="7" t="s">
        <v>13</v>
      </c>
      <c r="B87" s="5" t="s">
        <v>24</v>
      </c>
      <c r="C87" s="6"/>
      <c r="D87" s="6">
        <v>1</v>
      </c>
      <c r="E87" s="6">
        <v>1</v>
      </c>
      <c r="F87" s="6">
        <v>1</v>
      </c>
      <c r="G87" s="6">
        <v>1</v>
      </c>
    </row>
    <row r="88" spans="1:7" x14ac:dyDescent="0.25">
      <c r="A88" s="7" t="s">
        <v>17</v>
      </c>
      <c r="B88" s="5" t="s">
        <v>29</v>
      </c>
      <c r="C88" s="6">
        <v>8915</v>
      </c>
      <c r="D88" s="6"/>
      <c r="E88" s="6"/>
      <c r="F88" s="6"/>
      <c r="G88" s="6"/>
    </row>
    <row r="89" spans="1:7" x14ac:dyDescent="0.25">
      <c r="A89" s="4">
        <v>4</v>
      </c>
      <c r="B89" s="5" t="s">
        <v>40</v>
      </c>
      <c r="C89" s="6">
        <f>SUM(C90:C92)</f>
        <v>3481</v>
      </c>
      <c r="D89" s="6">
        <f t="shared" ref="D89:G89" si="43">SUM(D90:D92)</f>
        <v>55566</v>
      </c>
      <c r="E89" s="6">
        <f t="shared" si="43"/>
        <v>0</v>
      </c>
      <c r="F89" s="6">
        <f t="shared" si="43"/>
        <v>0</v>
      </c>
      <c r="G89" s="6">
        <f t="shared" si="43"/>
        <v>0</v>
      </c>
    </row>
    <row r="90" spans="1:7" x14ac:dyDescent="0.25">
      <c r="A90" s="7" t="s">
        <v>15</v>
      </c>
      <c r="B90" s="5" t="s">
        <v>32</v>
      </c>
      <c r="C90" s="6"/>
      <c r="D90" s="6"/>
      <c r="E90" s="6"/>
      <c r="F90" s="6"/>
      <c r="G90" s="6"/>
    </row>
    <row r="91" spans="1:7" x14ac:dyDescent="0.25">
      <c r="A91" s="7" t="s">
        <v>16</v>
      </c>
      <c r="B91" s="5" t="s">
        <v>26</v>
      </c>
      <c r="C91" s="6">
        <v>3481</v>
      </c>
      <c r="D91" s="6">
        <v>55566</v>
      </c>
      <c r="E91" s="6"/>
      <c r="F91" s="6"/>
      <c r="G91" s="6"/>
    </row>
    <row r="92" spans="1:7" ht="15.75" customHeight="1" x14ac:dyDescent="0.25">
      <c r="A92" s="7" t="s">
        <v>18</v>
      </c>
      <c r="B92" s="5" t="s">
        <v>27</v>
      </c>
      <c r="C92" s="6"/>
      <c r="D92" s="6"/>
      <c r="E92" s="6"/>
      <c r="F92" s="6"/>
      <c r="G92" s="6"/>
    </row>
    <row r="93" spans="1:7" ht="15.75" customHeight="1" x14ac:dyDescent="0.25">
      <c r="A93" s="4">
        <v>71</v>
      </c>
      <c r="B93" s="5" t="s">
        <v>63</v>
      </c>
      <c r="C93" s="6">
        <f>C94</f>
        <v>0</v>
      </c>
      <c r="D93" s="6">
        <f t="shared" ref="D93:G93" si="44">D94</f>
        <v>1858</v>
      </c>
      <c r="E93" s="6">
        <f t="shared" si="44"/>
        <v>3358</v>
      </c>
      <c r="F93" s="6">
        <f t="shared" si="44"/>
        <v>3358</v>
      </c>
      <c r="G93" s="6">
        <f t="shared" si="44"/>
        <v>3358</v>
      </c>
    </row>
    <row r="94" spans="1:7" ht="15.75" customHeight="1" x14ac:dyDescent="0.25">
      <c r="A94" s="4">
        <v>3</v>
      </c>
      <c r="B94" s="5" t="s">
        <v>38</v>
      </c>
      <c r="C94" s="6">
        <f>C95+C96</f>
        <v>0</v>
      </c>
      <c r="D94" s="6">
        <f t="shared" ref="D94:G94" si="45">D95+D96</f>
        <v>1858</v>
      </c>
      <c r="E94" s="6">
        <f t="shared" si="45"/>
        <v>3358</v>
      </c>
      <c r="F94" s="6">
        <f t="shared" si="45"/>
        <v>3358</v>
      </c>
      <c r="G94" s="6">
        <f t="shared" si="45"/>
        <v>3358</v>
      </c>
    </row>
    <row r="95" spans="1:7" ht="15.75" customHeight="1" x14ac:dyDescent="0.25">
      <c r="A95" s="7" t="s">
        <v>8</v>
      </c>
      <c r="B95" s="5" t="s">
        <v>23</v>
      </c>
      <c r="C95" s="6"/>
      <c r="D95" s="6"/>
      <c r="E95" s="6"/>
      <c r="F95" s="6"/>
      <c r="G95" s="6"/>
    </row>
    <row r="96" spans="1:7" x14ac:dyDescent="0.25">
      <c r="A96" s="7" t="s">
        <v>12</v>
      </c>
      <c r="B96" s="5" t="s">
        <v>22</v>
      </c>
      <c r="C96" s="6"/>
      <c r="D96" s="6">
        <v>1858</v>
      </c>
      <c r="E96" s="6">
        <v>3358</v>
      </c>
      <c r="F96" s="6">
        <v>3358</v>
      </c>
      <c r="G96" s="6">
        <v>3358</v>
      </c>
    </row>
    <row r="97" spans="1:7" x14ac:dyDescent="0.25">
      <c r="A97" s="4">
        <v>5011</v>
      </c>
      <c r="B97" s="5" t="s">
        <v>52</v>
      </c>
      <c r="C97" s="6">
        <f>C98+C104</f>
        <v>0</v>
      </c>
      <c r="D97" s="6">
        <f t="shared" ref="D97:G97" si="46">D98+D104</f>
        <v>0</v>
      </c>
      <c r="E97" s="6">
        <f t="shared" si="46"/>
        <v>62299.33</v>
      </c>
      <c r="F97" s="6">
        <f t="shared" si="46"/>
        <v>54645</v>
      </c>
      <c r="G97" s="6">
        <f t="shared" si="46"/>
        <v>19815</v>
      </c>
    </row>
    <row r="98" spans="1:7" x14ac:dyDescent="0.25">
      <c r="A98" s="4">
        <v>3</v>
      </c>
      <c r="B98" s="5" t="s">
        <v>38</v>
      </c>
      <c r="C98" s="6">
        <f>SUM(C99:C103)</f>
        <v>0</v>
      </c>
      <c r="D98" s="6">
        <f t="shared" ref="D98:G98" si="47">SUM(D99:D103)</f>
        <v>0</v>
      </c>
      <c r="E98" s="6">
        <f t="shared" si="47"/>
        <v>59645.33</v>
      </c>
      <c r="F98" s="6">
        <f t="shared" si="47"/>
        <v>51991</v>
      </c>
      <c r="G98" s="6">
        <f t="shared" si="47"/>
        <v>19815</v>
      </c>
    </row>
    <row r="99" spans="1:7" x14ac:dyDescent="0.25">
      <c r="A99" s="7" t="s">
        <v>8</v>
      </c>
      <c r="B99" s="5" t="s">
        <v>23</v>
      </c>
      <c r="C99" s="6"/>
      <c r="D99" s="6"/>
      <c r="E99" s="6">
        <v>56991.33</v>
      </c>
      <c r="F99" s="6">
        <v>49337</v>
      </c>
      <c r="G99" s="6">
        <v>19815</v>
      </c>
    </row>
    <row r="100" spans="1:7" x14ac:dyDescent="0.25">
      <c r="A100" s="7" t="s">
        <v>12</v>
      </c>
      <c r="B100" s="5" t="s">
        <v>22</v>
      </c>
      <c r="C100" s="6"/>
      <c r="D100" s="6"/>
      <c r="E100" s="6"/>
      <c r="F100" s="6"/>
      <c r="G100" s="6"/>
    </row>
    <row r="101" spans="1:7" x14ac:dyDescent="0.25">
      <c r="A101" s="7" t="s">
        <v>13</v>
      </c>
      <c r="B101" s="5" t="s">
        <v>24</v>
      </c>
      <c r="C101" s="6"/>
      <c r="D101" s="6"/>
      <c r="E101" s="6"/>
      <c r="F101" s="6"/>
      <c r="G101" s="6"/>
    </row>
    <row r="102" spans="1:7" x14ac:dyDescent="0.25">
      <c r="A102" s="7" t="s">
        <v>14</v>
      </c>
      <c r="B102" s="5" t="s">
        <v>25</v>
      </c>
      <c r="C102" s="6"/>
      <c r="D102" s="6"/>
      <c r="E102" s="6">
        <v>2654</v>
      </c>
      <c r="F102" s="6">
        <v>2654</v>
      </c>
      <c r="G102" s="6">
        <v>0</v>
      </c>
    </row>
    <row r="103" spans="1:7" x14ac:dyDescent="0.25">
      <c r="A103" s="7">
        <v>38</v>
      </c>
      <c r="B103" s="5" t="s">
        <v>29</v>
      </c>
      <c r="C103" s="6"/>
      <c r="D103" s="6"/>
      <c r="E103" s="6">
        <v>0</v>
      </c>
      <c r="F103" s="6">
        <v>0</v>
      </c>
      <c r="G103" s="6">
        <v>0</v>
      </c>
    </row>
    <row r="104" spans="1:7" x14ac:dyDescent="0.25">
      <c r="A104" s="4">
        <v>4</v>
      </c>
      <c r="B104" s="5" t="s">
        <v>40</v>
      </c>
      <c r="C104" s="6">
        <f>SUM(C105:C106)</f>
        <v>0</v>
      </c>
      <c r="D104" s="6">
        <f t="shared" ref="D104:G104" si="48">SUM(D105:D106)</f>
        <v>0</v>
      </c>
      <c r="E104" s="6">
        <f t="shared" si="48"/>
        <v>2654</v>
      </c>
      <c r="F104" s="6">
        <f t="shared" si="48"/>
        <v>2654</v>
      </c>
      <c r="G104" s="6">
        <f t="shared" si="48"/>
        <v>0</v>
      </c>
    </row>
    <row r="105" spans="1:7" x14ac:dyDescent="0.25">
      <c r="A105" s="7" t="s">
        <v>16</v>
      </c>
      <c r="B105" s="5" t="s">
        <v>26</v>
      </c>
      <c r="C105" s="6"/>
      <c r="D105" s="6"/>
      <c r="E105" s="6">
        <v>2654</v>
      </c>
      <c r="F105" s="6">
        <v>2654</v>
      </c>
      <c r="G105" s="6">
        <v>0</v>
      </c>
    </row>
    <row r="106" spans="1:7" x14ac:dyDescent="0.25">
      <c r="A106" s="7" t="s">
        <v>18</v>
      </c>
      <c r="B106" s="5" t="s">
        <v>27</v>
      </c>
      <c r="C106" s="6"/>
      <c r="D106" s="6"/>
      <c r="E106" s="6"/>
      <c r="F106" s="6"/>
      <c r="G106" s="6"/>
    </row>
    <row r="107" spans="1:7" x14ac:dyDescent="0.25">
      <c r="A107" s="4">
        <v>510</v>
      </c>
      <c r="B107" s="5" t="s">
        <v>54</v>
      </c>
      <c r="C107" s="6">
        <f>C108+C114</f>
        <v>0</v>
      </c>
      <c r="D107" s="6">
        <f>D108+D114</f>
        <v>0</v>
      </c>
      <c r="E107" s="6">
        <f t="shared" ref="E107:G107" si="49">E108+E114</f>
        <v>322274</v>
      </c>
      <c r="F107" s="6">
        <f t="shared" si="49"/>
        <v>57923</v>
      </c>
      <c r="G107" s="6">
        <f t="shared" si="49"/>
        <v>0</v>
      </c>
    </row>
    <row r="108" spans="1:7" x14ac:dyDescent="0.25">
      <c r="A108" s="4">
        <v>3</v>
      </c>
      <c r="B108" s="5" t="s">
        <v>38</v>
      </c>
      <c r="C108" s="6">
        <f>SUM(C109:C113)</f>
        <v>0</v>
      </c>
      <c r="D108" s="6">
        <f>SUM(D109:D113)</f>
        <v>0</v>
      </c>
      <c r="E108" s="6">
        <f t="shared" ref="E108:G108" si="50">SUM(E109:E113)</f>
        <v>318874</v>
      </c>
      <c r="F108" s="6">
        <f t="shared" si="50"/>
        <v>57923</v>
      </c>
      <c r="G108" s="6">
        <f t="shared" si="50"/>
        <v>0</v>
      </c>
    </row>
    <row r="109" spans="1:7" x14ac:dyDescent="0.25">
      <c r="A109" s="7" t="s">
        <v>8</v>
      </c>
      <c r="B109" s="5" t="s">
        <v>23</v>
      </c>
      <c r="C109" s="6"/>
      <c r="D109" s="6"/>
      <c r="E109" s="6">
        <v>67977</v>
      </c>
      <c r="F109" s="6">
        <v>0</v>
      </c>
      <c r="G109" s="6">
        <v>0</v>
      </c>
    </row>
    <row r="110" spans="1:7" x14ac:dyDescent="0.25">
      <c r="A110" s="7" t="s">
        <v>12</v>
      </c>
      <c r="B110" s="5" t="s">
        <v>22</v>
      </c>
      <c r="C110" s="6"/>
      <c r="D110" s="6"/>
      <c r="E110" s="6">
        <v>250897</v>
      </c>
      <c r="F110" s="6">
        <v>57923</v>
      </c>
      <c r="G110" s="6">
        <v>0</v>
      </c>
    </row>
    <row r="111" spans="1:7" x14ac:dyDescent="0.25">
      <c r="A111" s="7" t="s">
        <v>13</v>
      </c>
      <c r="B111" s="5" t="s">
        <v>24</v>
      </c>
      <c r="C111" s="6"/>
      <c r="D111" s="6"/>
      <c r="E111" s="6"/>
      <c r="F111" s="6"/>
      <c r="G111" s="6"/>
    </row>
    <row r="112" spans="1:7" x14ac:dyDescent="0.25">
      <c r="A112" s="7" t="s">
        <v>14</v>
      </c>
      <c r="B112" s="5" t="s">
        <v>25</v>
      </c>
      <c r="C112" s="6"/>
      <c r="D112" s="6"/>
      <c r="E112" s="6"/>
      <c r="F112" s="6"/>
      <c r="G112" s="6"/>
    </row>
    <row r="113" spans="1:8" x14ac:dyDescent="0.25">
      <c r="A113" s="7">
        <v>38</v>
      </c>
      <c r="B113" s="5" t="s">
        <v>29</v>
      </c>
      <c r="C113" s="6"/>
      <c r="D113" s="6"/>
      <c r="E113" s="6"/>
      <c r="F113" s="6"/>
      <c r="G113" s="6"/>
    </row>
    <row r="114" spans="1:8" x14ac:dyDescent="0.25">
      <c r="A114" s="4">
        <v>4</v>
      </c>
      <c r="B114" s="5" t="s">
        <v>40</v>
      </c>
      <c r="C114" s="6">
        <f>SUM(C115:C116)</f>
        <v>0</v>
      </c>
      <c r="D114" s="6">
        <f t="shared" ref="D114:G114" si="51">SUM(D115:D116)</f>
        <v>0</v>
      </c>
      <c r="E114" s="6">
        <f t="shared" si="51"/>
        <v>3400</v>
      </c>
      <c r="F114" s="6">
        <f t="shared" si="51"/>
        <v>0</v>
      </c>
      <c r="G114" s="6">
        <f t="shared" si="51"/>
        <v>0</v>
      </c>
    </row>
    <row r="115" spans="1:8" x14ac:dyDescent="0.25">
      <c r="A115" s="7" t="s">
        <v>16</v>
      </c>
      <c r="B115" s="5" t="s">
        <v>26</v>
      </c>
      <c r="C115" s="6"/>
      <c r="D115" s="6"/>
      <c r="E115" s="6">
        <v>3400</v>
      </c>
      <c r="F115" s="6">
        <v>0</v>
      </c>
      <c r="G115" s="6">
        <v>0</v>
      </c>
      <c r="H115"/>
    </row>
    <row r="116" spans="1:8" x14ac:dyDescent="0.25">
      <c r="A116" s="7" t="s">
        <v>18</v>
      </c>
      <c r="B116" s="5" t="s">
        <v>27</v>
      </c>
      <c r="C116" s="6"/>
      <c r="D116" s="6"/>
      <c r="E116" s="6"/>
      <c r="F116" s="6"/>
      <c r="G116" s="6"/>
    </row>
    <row r="117" spans="1:8" x14ac:dyDescent="0.25">
      <c r="A117" s="4" t="s">
        <v>33</v>
      </c>
      <c r="B117" s="5" t="s">
        <v>34</v>
      </c>
      <c r="C117" s="6">
        <f>C118+C124</f>
        <v>0</v>
      </c>
      <c r="D117" s="6">
        <f t="shared" ref="D117:G117" si="52">D118+D124</f>
        <v>0</v>
      </c>
      <c r="E117" s="6">
        <f t="shared" si="52"/>
        <v>361118.05</v>
      </c>
      <c r="F117" s="6">
        <f t="shared" si="52"/>
        <v>291234.75</v>
      </c>
      <c r="G117" s="6">
        <f t="shared" si="52"/>
        <v>132056.18</v>
      </c>
    </row>
    <row r="118" spans="1:8" x14ac:dyDescent="0.25">
      <c r="A118" s="4">
        <v>3</v>
      </c>
      <c r="B118" s="5" t="s">
        <v>38</v>
      </c>
      <c r="C118" s="6">
        <f>SUM(C119:C123)</f>
        <v>0</v>
      </c>
      <c r="D118" s="6">
        <f t="shared" ref="D118:G118" si="53">SUM(D119:D123)</f>
        <v>0</v>
      </c>
      <c r="E118" s="6">
        <f t="shared" si="53"/>
        <v>353478.72</v>
      </c>
      <c r="F118" s="6">
        <f t="shared" si="53"/>
        <v>287834.75</v>
      </c>
      <c r="G118" s="6">
        <f t="shared" si="53"/>
        <v>130356.18</v>
      </c>
    </row>
    <row r="119" spans="1:8" x14ac:dyDescent="0.25">
      <c r="A119" s="7" t="s">
        <v>8</v>
      </c>
      <c r="B119" s="5" t="s">
        <v>23</v>
      </c>
      <c r="C119" s="6"/>
      <c r="D119" s="6"/>
      <c r="E119" s="6">
        <f>387778.44-88455</f>
        <v>299323.44</v>
      </c>
      <c r="F119" s="6">
        <v>220293.77000000002</v>
      </c>
      <c r="G119" s="6">
        <v>79960</v>
      </c>
    </row>
    <row r="120" spans="1:8" x14ac:dyDescent="0.25">
      <c r="A120" s="7" t="s">
        <v>12</v>
      </c>
      <c r="B120" s="5" t="s">
        <v>22</v>
      </c>
      <c r="C120" s="6"/>
      <c r="D120" s="6"/>
      <c r="E120" s="6">
        <f>88244.28-34089</f>
        <v>54155.28</v>
      </c>
      <c r="F120" s="6">
        <v>67540.98</v>
      </c>
      <c r="G120" s="6">
        <v>50396.18</v>
      </c>
    </row>
    <row r="121" spans="1:8" x14ac:dyDescent="0.25">
      <c r="A121" s="7" t="s">
        <v>20</v>
      </c>
      <c r="B121" s="5" t="s">
        <v>30</v>
      </c>
      <c r="C121" s="6"/>
      <c r="D121" s="6"/>
      <c r="E121" s="6"/>
      <c r="F121" s="6"/>
      <c r="G121" s="6"/>
    </row>
    <row r="122" spans="1:8" x14ac:dyDescent="0.25">
      <c r="A122" s="7" t="s">
        <v>19</v>
      </c>
      <c r="B122" s="5" t="s">
        <v>28</v>
      </c>
      <c r="C122" s="6"/>
      <c r="D122" s="6"/>
      <c r="E122" s="6"/>
      <c r="F122" s="6"/>
      <c r="G122" s="6"/>
    </row>
    <row r="123" spans="1:8" x14ac:dyDescent="0.25">
      <c r="A123" s="7" t="s">
        <v>17</v>
      </c>
      <c r="B123" s="5" t="s">
        <v>29</v>
      </c>
      <c r="C123" s="6"/>
      <c r="D123" s="6"/>
      <c r="E123" s="6"/>
      <c r="F123" s="6"/>
      <c r="G123" s="6"/>
    </row>
    <row r="124" spans="1:8" x14ac:dyDescent="0.25">
      <c r="A124" s="4">
        <v>4</v>
      </c>
      <c r="B124" s="5" t="s">
        <v>40</v>
      </c>
      <c r="C124" s="6">
        <f>C125</f>
        <v>0</v>
      </c>
      <c r="D124" s="6">
        <f t="shared" ref="D124:G124" si="54">D125</f>
        <v>0</v>
      </c>
      <c r="E124" s="6">
        <f t="shared" si="54"/>
        <v>7639.33</v>
      </c>
      <c r="F124" s="6">
        <f t="shared" si="54"/>
        <v>3400</v>
      </c>
      <c r="G124" s="6">
        <f t="shared" si="54"/>
        <v>1700</v>
      </c>
    </row>
    <row r="125" spans="1:8" x14ac:dyDescent="0.25">
      <c r="A125" s="7" t="s">
        <v>16</v>
      </c>
      <c r="B125" s="5" t="s">
        <v>26</v>
      </c>
      <c r="C125" s="6"/>
      <c r="D125" s="6"/>
      <c r="E125" s="6">
        <f>10839.33-3200</f>
        <v>7639.33</v>
      </c>
      <c r="F125" s="6">
        <v>3400</v>
      </c>
      <c r="G125" s="6">
        <v>1700</v>
      </c>
    </row>
    <row r="126" spans="1:8" x14ac:dyDescent="0.25">
      <c r="A126" s="7"/>
      <c r="B126" s="18"/>
      <c r="C126" s="6"/>
      <c r="D126" s="6"/>
      <c r="E126" s="6"/>
      <c r="F126" s="6"/>
      <c r="G126" s="6"/>
    </row>
    <row r="127" spans="1:8" s="11" customFormat="1" x14ac:dyDescent="0.25">
      <c r="A127" s="8" t="s">
        <v>49</v>
      </c>
      <c r="B127" s="20" t="s">
        <v>59</v>
      </c>
      <c r="C127" s="10">
        <f>C128</f>
        <v>0</v>
      </c>
      <c r="D127" s="10">
        <f t="shared" ref="D127:G127" si="55">D128</f>
        <v>0</v>
      </c>
      <c r="E127" s="10">
        <f t="shared" si="55"/>
        <v>125744</v>
      </c>
      <c r="F127" s="10">
        <f t="shared" si="55"/>
        <v>0</v>
      </c>
      <c r="G127" s="10">
        <f t="shared" si="55"/>
        <v>0</v>
      </c>
    </row>
    <row r="128" spans="1:8" x14ac:dyDescent="0.25">
      <c r="A128" s="4" t="s">
        <v>33</v>
      </c>
      <c r="B128" s="5" t="s">
        <v>34</v>
      </c>
      <c r="C128" s="6">
        <f>C129+C135</f>
        <v>0</v>
      </c>
      <c r="D128" s="6">
        <f t="shared" ref="D128:E128" si="56">D129+D135</f>
        <v>0</v>
      </c>
      <c r="E128" s="6">
        <f t="shared" si="56"/>
        <v>125744</v>
      </c>
      <c r="F128" s="6">
        <f t="shared" ref="F128:G128" si="57">F129+F135</f>
        <v>0</v>
      </c>
      <c r="G128" s="6">
        <f t="shared" si="57"/>
        <v>0</v>
      </c>
    </row>
    <row r="129" spans="1:8" x14ac:dyDescent="0.25">
      <c r="A129" s="4">
        <v>3</v>
      </c>
      <c r="B129" s="5" t="s">
        <v>38</v>
      </c>
      <c r="C129" s="6">
        <f>SUM(C130:C134)</f>
        <v>0</v>
      </c>
      <c r="D129" s="6">
        <f t="shared" ref="D129:E129" si="58">SUM(D130:D134)</f>
        <v>0</v>
      </c>
      <c r="E129" s="6">
        <f t="shared" si="58"/>
        <v>122544</v>
      </c>
      <c r="F129" s="6">
        <f t="shared" ref="F129:G129" si="59">SUM(F130:F134)</f>
        <v>0</v>
      </c>
      <c r="G129" s="6">
        <f t="shared" si="59"/>
        <v>0</v>
      </c>
    </row>
    <row r="130" spans="1:8" x14ac:dyDescent="0.25">
      <c r="A130" s="7" t="s">
        <v>8</v>
      </c>
      <c r="B130" s="5" t="s">
        <v>23</v>
      </c>
      <c r="C130" s="6"/>
      <c r="D130" s="6"/>
      <c r="E130" s="6">
        <v>88455</v>
      </c>
      <c r="F130" s="6">
        <v>0</v>
      </c>
      <c r="G130" s="6">
        <v>0</v>
      </c>
    </row>
    <row r="131" spans="1:8" x14ac:dyDescent="0.25">
      <c r="A131" s="7" t="s">
        <v>12</v>
      </c>
      <c r="B131" s="5" t="s">
        <v>22</v>
      </c>
      <c r="C131" s="6"/>
      <c r="D131" s="6"/>
      <c r="E131" s="6">
        <v>34089</v>
      </c>
      <c r="F131" s="6">
        <v>0</v>
      </c>
      <c r="G131" s="6">
        <v>0</v>
      </c>
    </row>
    <row r="132" spans="1:8" x14ac:dyDescent="0.25">
      <c r="A132" s="7" t="s">
        <v>20</v>
      </c>
      <c r="B132" s="5" t="s">
        <v>30</v>
      </c>
      <c r="C132" s="6"/>
      <c r="D132" s="6"/>
      <c r="E132" s="6">
        <v>0</v>
      </c>
      <c r="F132" s="6"/>
      <c r="G132" s="6"/>
    </row>
    <row r="133" spans="1:8" x14ac:dyDescent="0.25">
      <c r="A133" s="7" t="s">
        <v>19</v>
      </c>
      <c r="B133" s="5" t="s">
        <v>28</v>
      </c>
      <c r="C133" s="6"/>
      <c r="D133" s="6"/>
      <c r="E133" s="6">
        <v>0</v>
      </c>
      <c r="F133" s="6"/>
      <c r="G133" s="6"/>
    </row>
    <row r="134" spans="1:8" x14ac:dyDescent="0.25">
      <c r="A134" s="7" t="s">
        <v>17</v>
      </c>
      <c r="B134" s="5" t="s">
        <v>29</v>
      </c>
      <c r="C134" s="6"/>
      <c r="D134" s="6"/>
      <c r="E134" s="6">
        <v>0</v>
      </c>
      <c r="F134" s="6"/>
      <c r="G134" s="6"/>
    </row>
    <row r="135" spans="1:8" x14ac:dyDescent="0.25">
      <c r="A135" s="4">
        <v>4</v>
      </c>
      <c r="B135" s="5" t="s">
        <v>40</v>
      </c>
      <c r="C135" s="6">
        <f>C136</f>
        <v>0</v>
      </c>
      <c r="D135" s="6">
        <f t="shared" ref="D135:E135" si="60">D136</f>
        <v>0</v>
      </c>
      <c r="E135" s="6">
        <f t="shared" si="60"/>
        <v>3200</v>
      </c>
      <c r="F135" s="6"/>
      <c r="G135" s="6"/>
    </row>
    <row r="136" spans="1:8" x14ac:dyDescent="0.25">
      <c r="A136" s="7" t="s">
        <v>16</v>
      </c>
      <c r="B136" s="5" t="s">
        <v>26</v>
      </c>
      <c r="C136" s="6"/>
      <c r="D136" s="6"/>
      <c r="E136" s="6">
        <v>3200</v>
      </c>
      <c r="F136" s="6"/>
      <c r="G136" s="6"/>
    </row>
    <row r="137" spans="1:8" s="11" customFormat="1" ht="24.75" x14ac:dyDescent="0.25">
      <c r="A137" s="8" t="s">
        <v>47</v>
      </c>
      <c r="B137" s="12" t="s">
        <v>48</v>
      </c>
      <c r="C137" s="10">
        <f>C138+C142</f>
        <v>0</v>
      </c>
      <c r="D137" s="10">
        <f>D138+D142</f>
        <v>0</v>
      </c>
      <c r="E137" s="10">
        <f t="shared" ref="E137" si="61">E138+E142</f>
        <v>30700</v>
      </c>
      <c r="F137" s="10">
        <f t="shared" ref="F137" si="62">F138+F142</f>
        <v>30700</v>
      </c>
      <c r="G137" s="10">
        <f t="shared" ref="G137" si="63">G138+G142</f>
        <v>30700</v>
      </c>
    </row>
    <row r="138" spans="1:8" x14ac:dyDescent="0.25">
      <c r="A138" s="4">
        <v>5011</v>
      </c>
      <c r="B138" s="5" t="s">
        <v>57</v>
      </c>
      <c r="C138" s="6">
        <f>C139+C142</f>
        <v>0</v>
      </c>
      <c r="D138" s="6">
        <f>D139</f>
        <v>0</v>
      </c>
      <c r="E138" s="6">
        <f>E139</f>
        <v>12800</v>
      </c>
      <c r="F138" s="6">
        <f t="shared" ref="F138" si="64">F139+F142</f>
        <v>30700</v>
      </c>
      <c r="G138" s="6">
        <f t="shared" ref="G138" si="65">G139+G142</f>
        <v>30700</v>
      </c>
      <c r="H138" s="3">
        <f>E138/E137</f>
        <v>0.41693811074918569</v>
      </c>
    </row>
    <row r="139" spans="1:8" x14ac:dyDescent="0.25">
      <c r="A139" s="4">
        <v>3</v>
      </c>
      <c r="B139" s="5" t="s">
        <v>38</v>
      </c>
      <c r="C139" s="6">
        <f>C140+C141</f>
        <v>0</v>
      </c>
      <c r="D139" s="6">
        <f>D140+D141</f>
        <v>0</v>
      </c>
      <c r="E139" s="6">
        <f>E140+E141</f>
        <v>12800</v>
      </c>
      <c r="F139" s="6">
        <f t="shared" ref="F139" si="66">F140+F141</f>
        <v>30700</v>
      </c>
      <c r="G139" s="6">
        <f t="shared" ref="G139" si="67">G140+G141</f>
        <v>30700</v>
      </c>
    </row>
    <row r="140" spans="1:8" x14ac:dyDescent="0.25">
      <c r="A140" s="7" t="s">
        <v>8</v>
      </c>
      <c r="B140" s="5" t="s">
        <v>23</v>
      </c>
      <c r="C140" s="6"/>
      <c r="D140" s="6"/>
      <c r="E140" s="6">
        <v>12384</v>
      </c>
      <c r="F140" s="6">
        <v>29701</v>
      </c>
      <c r="G140" s="6">
        <v>29701</v>
      </c>
    </row>
    <row r="141" spans="1:8" x14ac:dyDescent="0.25">
      <c r="A141" s="7" t="s">
        <v>12</v>
      </c>
      <c r="B141" s="5" t="s">
        <v>22</v>
      </c>
      <c r="C141" s="6"/>
      <c r="D141" s="6"/>
      <c r="E141" s="6">
        <v>416</v>
      </c>
      <c r="F141" s="6">
        <v>999</v>
      </c>
      <c r="G141" s="6">
        <v>999</v>
      </c>
    </row>
    <row r="142" spans="1:8" x14ac:dyDescent="0.25">
      <c r="A142" s="4">
        <v>581</v>
      </c>
      <c r="B142" s="5" t="s">
        <v>58</v>
      </c>
      <c r="C142" s="6">
        <f>C143</f>
        <v>0</v>
      </c>
      <c r="D142" s="6">
        <f t="shared" ref="D142:E142" si="68">D143</f>
        <v>0</v>
      </c>
      <c r="E142" s="6">
        <f t="shared" si="68"/>
        <v>17900</v>
      </c>
      <c r="F142" s="6">
        <f t="shared" ref="F142" si="69">F143</f>
        <v>0</v>
      </c>
      <c r="G142" s="6">
        <f t="shared" ref="G142" si="70">G143</f>
        <v>0</v>
      </c>
    </row>
    <row r="143" spans="1:8" x14ac:dyDescent="0.25">
      <c r="A143" s="4">
        <v>3</v>
      </c>
      <c r="B143" s="5" t="s">
        <v>38</v>
      </c>
      <c r="C143" s="6">
        <f>SUM(C144:C146)</f>
        <v>0</v>
      </c>
      <c r="D143" s="6">
        <f t="shared" ref="D143:E143" si="71">SUM(D144:D146)</f>
        <v>0</v>
      </c>
      <c r="E143" s="6">
        <f t="shared" si="71"/>
        <v>17900</v>
      </c>
      <c r="F143" s="6">
        <f t="shared" ref="F143" si="72">SUM(F144:F146)</f>
        <v>0</v>
      </c>
      <c r="G143" s="6">
        <f t="shared" ref="G143" si="73">SUM(G144:G146)</f>
        <v>0</v>
      </c>
    </row>
    <row r="144" spans="1:8" x14ac:dyDescent="0.25">
      <c r="A144" s="7" t="s">
        <v>8</v>
      </c>
      <c r="B144" s="5" t="s">
        <v>23</v>
      </c>
      <c r="C144" s="6"/>
      <c r="D144" s="6"/>
      <c r="E144" s="6">
        <v>17317</v>
      </c>
      <c r="F144" s="6"/>
      <c r="G144" s="6"/>
    </row>
    <row r="145" spans="1:7" x14ac:dyDescent="0.25">
      <c r="A145" s="7" t="s">
        <v>12</v>
      </c>
      <c r="B145" s="5" t="s">
        <v>22</v>
      </c>
      <c r="C145" s="6"/>
      <c r="D145" s="6"/>
      <c r="E145" s="6">
        <v>583</v>
      </c>
      <c r="F145" s="6"/>
      <c r="G145" s="6"/>
    </row>
    <row r="146" spans="1:7" x14ac:dyDescent="0.25">
      <c r="A146" s="7" t="s">
        <v>16</v>
      </c>
      <c r="B146" s="5" t="s">
        <v>26</v>
      </c>
      <c r="C146" s="6"/>
      <c r="D146" s="6"/>
      <c r="E146" s="6"/>
      <c r="F146" s="6"/>
      <c r="G146" s="6"/>
    </row>
    <row r="147" spans="1:7" x14ac:dyDescent="0.25">
      <c r="A147" s="8" t="s">
        <v>51</v>
      </c>
      <c r="B147" s="9" t="s">
        <v>60</v>
      </c>
      <c r="C147" s="6">
        <f>C148</f>
        <v>200074</v>
      </c>
      <c r="D147" s="6">
        <f t="shared" ref="D147:G149" si="74">D148</f>
        <v>0</v>
      </c>
      <c r="E147" s="6">
        <f t="shared" si="74"/>
        <v>0</v>
      </c>
      <c r="F147" s="6">
        <f t="shared" si="74"/>
        <v>0</v>
      </c>
      <c r="G147" s="6">
        <f t="shared" si="74"/>
        <v>0</v>
      </c>
    </row>
    <row r="148" spans="1:7" x14ac:dyDescent="0.25">
      <c r="A148" s="4" t="s">
        <v>21</v>
      </c>
      <c r="B148" s="5" t="s">
        <v>0</v>
      </c>
      <c r="C148" s="6">
        <f>C149</f>
        <v>200074</v>
      </c>
      <c r="D148" s="6">
        <f t="shared" si="74"/>
        <v>0</v>
      </c>
      <c r="E148" s="6">
        <f t="shared" si="74"/>
        <v>0</v>
      </c>
      <c r="F148" s="6">
        <f t="shared" si="74"/>
        <v>0</v>
      </c>
      <c r="G148" s="6">
        <f t="shared" si="74"/>
        <v>0</v>
      </c>
    </row>
    <row r="149" spans="1:7" x14ac:dyDescent="0.25">
      <c r="A149" s="4">
        <v>4</v>
      </c>
      <c r="B149" s="5" t="s">
        <v>40</v>
      </c>
      <c r="C149" s="6">
        <f>C150</f>
        <v>200074</v>
      </c>
      <c r="D149" s="6">
        <f t="shared" si="74"/>
        <v>0</v>
      </c>
      <c r="E149" s="6">
        <f t="shared" si="74"/>
        <v>0</v>
      </c>
      <c r="F149" s="6">
        <f t="shared" si="74"/>
        <v>0</v>
      </c>
      <c r="G149" s="6">
        <f t="shared" si="74"/>
        <v>0</v>
      </c>
    </row>
    <row r="150" spans="1:7" x14ac:dyDescent="0.25">
      <c r="A150" s="7" t="s">
        <v>18</v>
      </c>
      <c r="B150" s="5" t="s">
        <v>27</v>
      </c>
      <c r="C150" s="6">
        <v>200074</v>
      </c>
      <c r="D150" s="6">
        <v>0</v>
      </c>
      <c r="E150" s="6">
        <v>0</v>
      </c>
      <c r="F150" s="6">
        <v>0</v>
      </c>
      <c r="G150" s="6">
        <v>0</v>
      </c>
    </row>
    <row r="151" spans="1:7" x14ac:dyDescent="0.25">
      <c r="A151" s="17"/>
      <c r="B151" s="18"/>
      <c r="C151" s="19"/>
      <c r="D151" s="19"/>
      <c r="E151" s="19"/>
      <c r="F151" s="19"/>
      <c r="G151" s="19"/>
    </row>
    <row r="152" spans="1:7" x14ac:dyDescent="0.25">
      <c r="A152" s="17"/>
      <c r="B152" s="18"/>
      <c r="C152" s="19"/>
      <c r="D152" s="19"/>
      <c r="E152" s="19"/>
      <c r="F152" s="19"/>
      <c r="G152" s="19"/>
    </row>
    <row r="153" spans="1:7" x14ac:dyDescent="0.25">
      <c r="A153" s="17"/>
      <c r="B153" s="18"/>
      <c r="C153" s="19"/>
      <c r="D153" s="19"/>
      <c r="E153" s="19"/>
      <c r="F153" s="19"/>
      <c r="G153" s="19"/>
    </row>
    <row r="154" spans="1:7" x14ac:dyDescent="0.25">
      <c r="A154" s="17"/>
      <c r="B154" s="18"/>
      <c r="C154" s="19"/>
      <c r="D154" s="19"/>
      <c r="E154" s="19"/>
      <c r="F154" s="19"/>
      <c r="G154" s="19"/>
    </row>
    <row r="155" spans="1:7" x14ac:dyDescent="0.25">
      <c r="A155" s="17"/>
      <c r="B155" s="18"/>
      <c r="C155" s="19"/>
      <c r="D155" s="19"/>
      <c r="E155" s="19"/>
      <c r="F155" s="19"/>
      <c r="G155" s="19"/>
    </row>
    <row r="156" spans="1:7" x14ac:dyDescent="0.25">
      <c r="A156" s="17"/>
      <c r="B156" s="18"/>
      <c r="C156" s="19"/>
      <c r="D156" s="19"/>
      <c r="E156" s="19"/>
      <c r="F156" s="19"/>
      <c r="G156" s="19"/>
    </row>
    <row r="157" spans="1:7" x14ac:dyDescent="0.25">
      <c r="A157" s="17"/>
      <c r="B157" s="18"/>
      <c r="C157" s="19"/>
      <c r="D157" s="19"/>
      <c r="E157" s="19"/>
      <c r="F157" s="19"/>
      <c r="G157" s="19"/>
    </row>
    <row r="158" spans="1:7" x14ac:dyDescent="0.25">
      <c r="A158" s="17"/>
      <c r="B158" s="18"/>
      <c r="C158" s="19"/>
      <c r="D158" s="19"/>
      <c r="E158" s="19"/>
      <c r="F158" s="19"/>
      <c r="G158" s="19"/>
    </row>
    <row r="159" spans="1:7" x14ac:dyDescent="0.25">
      <c r="A159" s="17"/>
      <c r="B159" s="18"/>
      <c r="C159" s="19"/>
      <c r="D159" s="19"/>
      <c r="E159" s="19"/>
      <c r="F159" s="19"/>
      <c r="G159" s="19"/>
    </row>
    <row r="163" spans="3:7" x14ac:dyDescent="0.25">
      <c r="C163" s="16">
        <f>SUM(C3:C13)-C14</f>
        <v>0</v>
      </c>
      <c r="D163" s="16">
        <f>SUM(D3:D13)-D14</f>
        <v>0</v>
      </c>
      <c r="E163" s="16">
        <f>SUM(E3:E13)-E14</f>
        <v>0</v>
      </c>
      <c r="F163" s="16">
        <f>SUM(F3:F13)-F14</f>
        <v>0</v>
      </c>
      <c r="G163" s="16">
        <f>SUM(G3:G13)-G14</f>
        <v>0</v>
      </c>
    </row>
  </sheetData>
  <pageMargins left="0.31496062992125984" right="0.31496062992125984" top="0.74803149606299213" bottom="0.74803149606299213" header="0.31496062992125984" footer="0.31496062992125984"/>
  <pageSetup paperSize="9" scale="62" orientation="portrait" r:id="rId1"/>
  <rowBreaks count="2" manualBreakCount="2">
    <brk id="67" max="16383" man="1"/>
    <brk id="157" max="6" man="1"/>
  </rowBreaks>
  <colBreaks count="1" manualBreakCount="1">
    <brk id="7" max="1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8583-32E2-4D69-8D59-B88E2F4A9714}">
  <dimension ref="A1:G173"/>
  <sheetViews>
    <sheetView tabSelected="1" view="pageBreakPreview" zoomScale="120" zoomScaleNormal="120" zoomScaleSheetLayoutView="120" workbookViewId="0">
      <selection activeCell="D2" sqref="D2"/>
    </sheetView>
  </sheetViews>
  <sheetFormatPr defaultColWidth="9.140625" defaultRowHeight="15" x14ac:dyDescent="0.25"/>
  <cols>
    <col min="1" max="1" width="28.42578125" style="3" customWidth="1"/>
    <col min="2" max="2" width="51.42578125" style="3" customWidth="1"/>
    <col min="3" max="7" width="13.28515625" style="3" customWidth="1"/>
    <col min="8" max="16384" width="9.140625" style="3"/>
  </cols>
  <sheetData>
    <row r="1" spans="1:7" x14ac:dyDescent="0.25">
      <c r="A1" s="3" t="s">
        <v>74</v>
      </c>
    </row>
    <row r="2" spans="1:7" ht="25.5" x14ac:dyDescent="0.25">
      <c r="A2" s="1">
        <v>42024</v>
      </c>
      <c r="B2" s="1" t="s">
        <v>50</v>
      </c>
      <c r="C2" s="1" t="s">
        <v>41</v>
      </c>
      <c r="D2" s="26" t="s">
        <v>75</v>
      </c>
      <c r="E2" s="2" t="s">
        <v>43</v>
      </c>
      <c r="F2" s="2" t="s">
        <v>39</v>
      </c>
      <c r="G2" s="2" t="s">
        <v>44</v>
      </c>
    </row>
    <row r="3" spans="1:7" x14ac:dyDescent="0.25">
      <c r="A3" s="4">
        <v>11</v>
      </c>
      <c r="B3" s="5" t="s">
        <v>0</v>
      </c>
      <c r="C3" s="6">
        <f>C16+C158</f>
        <v>12777261</v>
      </c>
      <c r="D3" s="6">
        <f t="shared" ref="D3" si="0">D16</f>
        <v>13067516</v>
      </c>
      <c r="E3" s="6">
        <f t="shared" ref="E3" si="1">E16</f>
        <v>14668604</v>
      </c>
      <c r="F3" s="6">
        <f t="shared" ref="F3:G3" si="2">F16</f>
        <v>14805933</v>
      </c>
      <c r="G3" s="6">
        <f t="shared" si="2"/>
        <v>15039218</v>
      </c>
    </row>
    <row r="4" spans="1:7" x14ac:dyDescent="0.25">
      <c r="A4" s="4">
        <v>31</v>
      </c>
      <c r="B4" s="5" t="s">
        <v>9</v>
      </c>
      <c r="C4" s="6">
        <f>C34</f>
        <v>270698</v>
      </c>
      <c r="D4" s="6">
        <f t="shared" ref="D4" si="3">D34</f>
        <v>507500</v>
      </c>
      <c r="E4" s="6">
        <f t="shared" ref="E4" si="4">E34</f>
        <v>482393</v>
      </c>
      <c r="F4" s="6">
        <f t="shared" ref="F4:G4" si="5">F34</f>
        <v>490147</v>
      </c>
      <c r="G4" s="6">
        <f t="shared" si="5"/>
        <v>495147</v>
      </c>
    </row>
    <row r="5" spans="1:7" x14ac:dyDescent="0.25">
      <c r="A5" s="4">
        <v>43</v>
      </c>
      <c r="B5" s="5" t="s">
        <v>3</v>
      </c>
      <c r="C5" s="6">
        <f>C45</f>
        <v>2220185</v>
      </c>
      <c r="D5" s="6">
        <f t="shared" ref="D5" si="6">D45</f>
        <v>1724216</v>
      </c>
      <c r="E5" s="6">
        <f t="shared" ref="E5" si="7">E45</f>
        <v>1482556</v>
      </c>
      <c r="F5" s="6">
        <f t="shared" ref="F5:G5" si="8">F45</f>
        <v>1234556</v>
      </c>
      <c r="G5" s="6">
        <f t="shared" si="8"/>
        <v>1384556</v>
      </c>
    </row>
    <row r="6" spans="1:7" x14ac:dyDescent="0.25">
      <c r="A6" s="4">
        <v>51</v>
      </c>
      <c r="B6" s="5" t="s">
        <v>5</v>
      </c>
      <c r="C6" s="6">
        <f>C56</f>
        <v>125102</v>
      </c>
      <c r="D6" s="6">
        <f t="shared" ref="D6" si="9">D56</f>
        <v>106604</v>
      </c>
      <c r="E6" s="6">
        <f t="shared" ref="E6" si="10">E56</f>
        <v>0</v>
      </c>
      <c r="F6" s="6">
        <f t="shared" ref="F6:G6" si="11">F56</f>
        <v>0</v>
      </c>
      <c r="G6" s="6">
        <f t="shared" si="11"/>
        <v>0</v>
      </c>
    </row>
    <row r="7" spans="1:7" x14ac:dyDescent="0.25">
      <c r="A7" s="4">
        <v>52</v>
      </c>
      <c r="B7" s="5" t="s">
        <v>6</v>
      </c>
      <c r="C7" s="6">
        <f>C69</f>
        <v>2064412</v>
      </c>
      <c r="D7" s="6">
        <f t="shared" ref="D7" si="12">D69</f>
        <v>933269</v>
      </c>
      <c r="E7" s="6">
        <f t="shared" ref="E7" si="13">E69</f>
        <v>360055</v>
      </c>
      <c r="F7" s="6">
        <f t="shared" ref="F7:G7" si="14">F69</f>
        <v>271055</v>
      </c>
      <c r="G7" s="6">
        <f t="shared" si="14"/>
        <v>229055</v>
      </c>
    </row>
    <row r="8" spans="1:7" x14ac:dyDescent="0.25">
      <c r="A8" s="4">
        <v>5011</v>
      </c>
      <c r="B8" s="5" t="s">
        <v>52</v>
      </c>
      <c r="C8" s="6">
        <f>C98+C148</f>
        <v>0</v>
      </c>
      <c r="D8" s="6">
        <f>D98+D148</f>
        <v>0</v>
      </c>
      <c r="E8" s="6">
        <f>E98+E148</f>
        <v>75099.33</v>
      </c>
      <c r="F8" s="6">
        <f>F98+F148</f>
        <v>85345</v>
      </c>
      <c r="G8" s="6">
        <f>G98+G148</f>
        <v>50515</v>
      </c>
    </row>
    <row r="9" spans="1:7" x14ac:dyDescent="0.25">
      <c r="A9" s="4">
        <v>510</v>
      </c>
      <c r="B9" s="5" t="s">
        <v>53</v>
      </c>
      <c r="C9" s="6">
        <f>C108</f>
        <v>0</v>
      </c>
      <c r="D9" s="6">
        <f t="shared" ref="D9" si="15">D108</f>
        <v>0</v>
      </c>
      <c r="E9" s="6">
        <f t="shared" ref="E9" si="16">E108</f>
        <v>322274</v>
      </c>
      <c r="F9" s="6">
        <f t="shared" ref="F9:G9" si="17">F108</f>
        <v>57923</v>
      </c>
      <c r="G9" s="6">
        <f t="shared" si="17"/>
        <v>0</v>
      </c>
    </row>
    <row r="10" spans="1:7" x14ac:dyDescent="0.25">
      <c r="A10" s="4">
        <v>61</v>
      </c>
      <c r="B10" s="5" t="s">
        <v>7</v>
      </c>
      <c r="C10" s="6">
        <f>C84</f>
        <v>71224</v>
      </c>
      <c r="D10" s="6">
        <f t="shared" ref="D10" si="18">D84</f>
        <v>266821</v>
      </c>
      <c r="E10" s="6">
        <f t="shared" ref="E10" si="19">E84</f>
        <v>19574</v>
      </c>
      <c r="F10" s="6">
        <f t="shared" ref="F10:G10" si="20">F84</f>
        <v>19574</v>
      </c>
      <c r="G10" s="6">
        <f t="shared" si="20"/>
        <v>19574</v>
      </c>
    </row>
    <row r="11" spans="1:7" x14ac:dyDescent="0.25">
      <c r="A11" s="4">
        <v>581</v>
      </c>
      <c r="B11" s="5" t="s">
        <v>10</v>
      </c>
      <c r="C11" s="6">
        <f>C28+C152</f>
        <v>0</v>
      </c>
      <c r="D11" s="6">
        <f>D28+D152</f>
        <v>0</v>
      </c>
      <c r="E11" s="6">
        <f>E28+E152</f>
        <v>496973</v>
      </c>
      <c r="F11" s="6">
        <f>F28+F152</f>
        <v>479073</v>
      </c>
      <c r="G11" s="6">
        <f>G28+G152</f>
        <v>479074</v>
      </c>
    </row>
    <row r="12" spans="1:7" x14ac:dyDescent="0.25">
      <c r="A12" s="4">
        <v>563</v>
      </c>
      <c r="B12" s="5" t="s">
        <v>11</v>
      </c>
      <c r="C12" s="6">
        <f>C138</f>
        <v>0</v>
      </c>
      <c r="D12" s="6">
        <f>D138</f>
        <v>0</v>
      </c>
      <c r="E12" s="6">
        <f>E138+E128</f>
        <v>486862.05</v>
      </c>
      <c r="F12" s="6">
        <f>F138+F129</f>
        <v>291234.75</v>
      </c>
      <c r="G12" s="6">
        <f>G138+G129</f>
        <v>132056.18</v>
      </c>
    </row>
    <row r="13" spans="1:7" x14ac:dyDescent="0.25">
      <c r="A13" s="4">
        <v>71</v>
      </c>
      <c r="B13" s="5" t="s">
        <v>63</v>
      </c>
      <c r="C13" s="6">
        <f>C94</f>
        <v>0</v>
      </c>
      <c r="D13" s="6">
        <f t="shared" ref="D13" si="21">D94</f>
        <v>0</v>
      </c>
      <c r="E13" s="6">
        <f t="shared" ref="E13" si="22">E94</f>
        <v>3358</v>
      </c>
      <c r="F13" s="6">
        <f t="shared" ref="F13:G13" si="23">F94</f>
        <v>3358</v>
      </c>
      <c r="G13" s="6">
        <f t="shared" si="23"/>
        <v>3358</v>
      </c>
    </row>
    <row r="14" spans="1:7" s="11" customFormat="1" x14ac:dyDescent="0.25">
      <c r="A14" s="13" t="s">
        <v>35</v>
      </c>
      <c r="B14" s="14" t="s">
        <v>36</v>
      </c>
      <c r="C14" s="15">
        <f>C15+C33+C137+C147+C157</f>
        <v>17528882</v>
      </c>
      <c r="D14" s="15">
        <f>D15+D33+D137+D147</f>
        <v>16605926</v>
      </c>
      <c r="E14" s="15">
        <f>E15+E33+E137+E147+E27+E127</f>
        <v>18397748.379999999</v>
      </c>
      <c r="F14" s="15">
        <f>F15+F33+F137+F147+F27+F127</f>
        <v>17738198.75</v>
      </c>
      <c r="G14" s="15">
        <f>G15+G33+G137+G147+G27+G127</f>
        <v>17832553.18</v>
      </c>
    </row>
    <row r="15" spans="1:7" s="11" customFormat="1" ht="22.5" x14ac:dyDescent="0.25">
      <c r="A15" s="8" t="s">
        <v>64</v>
      </c>
      <c r="B15" s="23" t="s">
        <v>65</v>
      </c>
      <c r="C15" s="10">
        <f>C16+C28</f>
        <v>12577187</v>
      </c>
      <c r="D15" s="10">
        <f>D16+D28</f>
        <v>13067516</v>
      </c>
      <c r="E15" s="10">
        <f>E16</f>
        <v>14668604</v>
      </c>
      <c r="F15" s="10">
        <f>F16</f>
        <v>14805933</v>
      </c>
      <c r="G15" s="10">
        <f>G16</f>
        <v>15039218</v>
      </c>
    </row>
    <row r="16" spans="1:7" x14ac:dyDescent="0.25">
      <c r="A16" s="4" t="s">
        <v>21</v>
      </c>
      <c r="B16" s="5" t="s">
        <v>0</v>
      </c>
      <c r="C16" s="6">
        <f t="shared" ref="C16" si="24">C17+C23</f>
        <v>12577187</v>
      </c>
      <c r="D16" s="6">
        <f t="shared" ref="D16" si="25">D17+D23</f>
        <v>13067516</v>
      </c>
      <c r="E16" s="6">
        <f>E17+E23</f>
        <v>14668604</v>
      </c>
      <c r="F16" s="6">
        <f t="shared" ref="F16:G16" si="26">F17+F23</f>
        <v>14805933</v>
      </c>
      <c r="G16" s="6">
        <f t="shared" si="26"/>
        <v>15039218</v>
      </c>
    </row>
    <row r="17" spans="1:7" x14ac:dyDescent="0.25">
      <c r="A17" s="4">
        <v>3</v>
      </c>
      <c r="B17" s="5" t="s">
        <v>38</v>
      </c>
      <c r="C17" s="6">
        <f t="shared" ref="C17" si="27">SUM(C18:C22)</f>
        <v>11836329</v>
      </c>
      <c r="D17" s="6">
        <f t="shared" ref="D17" si="28">SUM(D18:D22)</f>
        <v>12850001</v>
      </c>
      <c r="E17" s="6">
        <f>SUM(E18:E22)</f>
        <v>14503940</v>
      </c>
      <c r="F17" s="6">
        <f t="shared" ref="F17:G17" si="29">SUM(F18:F22)</f>
        <v>14644731</v>
      </c>
      <c r="G17" s="6">
        <f t="shared" si="29"/>
        <v>14863776</v>
      </c>
    </row>
    <row r="18" spans="1:7" x14ac:dyDescent="0.25">
      <c r="A18" s="7" t="s">
        <v>8</v>
      </c>
      <c r="B18" s="5" t="s">
        <v>23</v>
      </c>
      <c r="C18" s="6">
        <v>10512484</v>
      </c>
      <c r="D18" s="6">
        <v>11597228</v>
      </c>
      <c r="E18" s="6">
        <v>13202424</v>
      </c>
      <c r="F18" s="6">
        <v>13348012</v>
      </c>
      <c r="G18" s="6">
        <v>13586545</v>
      </c>
    </row>
    <row r="19" spans="1:7" x14ac:dyDescent="0.25">
      <c r="A19" s="7" t="s">
        <v>12</v>
      </c>
      <c r="B19" s="5" t="s">
        <v>22</v>
      </c>
      <c r="C19" s="6">
        <v>1250402</v>
      </c>
      <c r="D19" s="6">
        <f>206751+990245</f>
        <v>1196996</v>
      </c>
      <c r="E19" s="6">
        <v>1286152</v>
      </c>
      <c r="F19" s="6">
        <v>1282087</v>
      </c>
      <c r="G19" s="6">
        <v>1263295</v>
      </c>
    </row>
    <row r="20" spans="1:7" x14ac:dyDescent="0.25">
      <c r="A20" s="7" t="s">
        <v>13</v>
      </c>
      <c r="B20" s="5" t="s">
        <v>24</v>
      </c>
      <c r="C20" s="6">
        <f>27764+10560</f>
        <v>38324</v>
      </c>
      <c r="D20" s="6">
        <v>8035</v>
      </c>
      <c r="E20" s="6"/>
      <c r="F20" s="6"/>
      <c r="G20" s="6"/>
    </row>
    <row r="21" spans="1:7" x14ac:dyDescent="0.25">
      <c r="A21" s="7" t="s">
        <v>14</v>
      </c>
      <c r="B21" s="5" t="s">
        <v>25</v>
      </c>
      <c r="C21" s="6">
        <v>21847</v>
      </c>
      <c r="D21" s="6">
        <v>34470</v>
      </c>
      <c r="E21" s="6"/>
      <c r="F21" s="6"/>
      <c r="G21" s="6"/>
    </row>
    <row r="22" spans="1:7" x14ac:dyDescent="0.25">
      <c r="A22" s="7" t="s">
        <v>17</v>
      </c>
      <c r="B22" s="5" t="s">
        <v>29</v>
      </c>
      <c r="C22" s="6">
        <v>13272</v>
      </c>
      <c r="D22" s="6">
        <v>13272</v>
      </c>
      <c r="E22" s="6">
        <v>15364</v>
      </c>
      <c r="F22" s="6">
        <v>14632</v>
      </c>
      <c r="G22" s="6">
        <v>13936</v>
      </c>
    </row>
    <row r="23" spans="1:7" x14ac:dyDescent="0.25">
      <c r="A23" s="4">
        <v>4</v>
      </c>
      <c r="B23" s="5" t="s">
        <v>40</v>
      </c>
      <c r="C23" s="6">
        <f t="shared" ref="C23" si="30">SUM(C24:C26)</f>
        <v>740858</v>
      </c>
      <c r="D23" s="6">
        <f t="shared" ref="D23" si="31">SUM(D24:D26)</f>
        <v>217515</v>
      </c>
      <c r="E23" s="6">
        <f>SUM(E24:E26)</f>
        <v>164664</v>
      </c>
      <c r="F23" s="6">
        <f t="shared" ref="F23:G23" si="32">SUM(F24:F26)</f>
        <v>161202</v>
      </c>
      <c r="G23" s="6">
        <f t="shared" si="32"/>
        <v>175442</v>
      </c>
    </row>
    <row r="24" spans="1:7" x14ac:dyDescent="0.25">
      <c r="A24" s="7" t="s">
        <v>15</v>
      </c>
      <c r="B24" s="5" t="s">
        <v>32</v>
      </c>
      <c r="C24" s="6"/>
      <c r="D24" s="6"/>
      <c r="E24" s="6"/>
      <c r="F24" s="6"/>
      <c r="G24" s="6"/>
    </row>
    <row r="25" spans="1:7" x14ac:dyDescent="0.25">
      <c r="A25" s="7" t="s">
        <v>16</v>
      </c>
      <c r="B25" s="5" t="s">
        <v>26</v>
      </c>
      <c r="C25" s="6">
        <v>187163</v>
      </c>
      <c r="D25" s="6">
        <v>84154</v>
      </c>
      <c r="E25" s="6">
        <v>164664</v>
      </c>
      <c r="F25" s="6">
        <v>161202</v>
      </c>
      <c r="G25" s="6">
        <v>175442</v>
      </c>
    </row>
    <row r="26" spans="1:7" x14ac:dyDescent="0.25">
      <c r="A26" s="7" t="s">
        <v>18</v>
      </c>
      <c r="B26" s="5" t="s">
        <v>27</v>
      </c>
      <c r="C26" s="6">
        <f>157534+396161</f>
        <v>553695</v>
      </c>
      <c r="D26" s="6">
        <v>133361</v>
      </c>
      <c r="E26" s="6"/>
      <c r="F26" s="6"/>
      <c r="G26" s="6"/>
    </row>
    <row r="27" spans="1:7" ht="45" x14ac:dyDescent="0.25">
      <c r="A27" s="8" t="s">
        <v>66</v>
      </c>
      <c r="B27" s="23" t="s">
        <v>67</v>
      </c>
      <c r="C27" s="10">
        <v>0</v>
      </c>
      <c r="D27" s="10">
        <v>0</v>
      </c>
      <c r="E27" s="10">
        <f>E28</f>
        <v>479073</v>
      </c>
      <c r="F27" s="10">
        <f>F28</f>
        <v>479073</v>
      </c>
      <c r="G27" s="10">
        <f>G28</f>
        <v>479074</v>
      </c>
    </row>
    <row r="28" spans="1:7" x14ac:dyDescent="0.25">
      <c r="A28" s="4">
        <v>581</v>
      </c>
      <c r="B28" s="5" t="s">
        <v>10</v>
      </c>
      <c r="C28" s="6">
        <f t="shared" ref="C28" si="33">C29+C31</f>
        <v>0</v>
      </c>
      <c r="D28" s="6">
        <f t="shared" ref="D28" si="34">D29+D31</f>
        <v>0</v>
      </c>
      <c r="E28" s="6">
        <f>E29+E31</f>
        <v>479073</v>
      </c>
      <c r="F28" s="6">
        <f t="shared" ref="F28:G28" si="35">F29+F31</f>
        <v>479073</v>
      </c>
      <c r="G28" s="6">
        <f t="shared" si="35"/>
        <v>479074</v>
      </c>
    </row>
    <row r="29" spans="1:7" x14ac:dyDescent="0.25">
      <c r="A29" s="4">
        <v>3</v>
      </c>
      <c r="B29" s="5" t="s">
        <v>38</v>
      </c>
      <c r="C29" s="6">
        <f t="shared" ref="C29:D29" si="36">C30</f>
        <v>0</v>
      </c>
      <c r="D29" s="6">
        <f t="shared" si="36"/>
        <v>0</v>
      </c>
      <c r="E29" s="6">
        <f>E30</f>
        <v>315548</v>
      </c>
      <c r="F29" s="6">
        <f>F30</f>
        <v>315548</v>
      </c>
      <c r="G29" s="6">
        <f>G30</f>
        <v>315549</v>
      </c>
    </row>
    <row r="30" spans="1:7" x14ac:dyDescent="0.25">
      <c r="A30" s="7" t="s">
        <v>12</v>
      </c>
      <c r="B30" s="5" t="s">
        <v>22</v>
      </c>
      <c r="C30" s="6"/>
      <c r="D30" s="6"/>
      <c r="E30" s="6">
        <v>315548</v>
      </c>
      <c r="F30" s="6">
        <v>315548</v>
      </c>
      <c r="G30" s="6">
        <v>315549</v>
      </c>
    </row>
    <row r="31" spans="1:7" x14ac:dyDescent="0.25">
      <c r="A31" s="4">
        <v>4</v>
      </c>
      <c r="B31" s="5" t="s">
        <v>40</v>
      </c>
      <c r="C31" s="6">
        <f t="shared" ref="C31:D31" si="37">C32</f>
        <v>0</v>
      </c>
      <c r="D31" s="6">
        <f t="shared" si="37"/>
        <v>0</v>
      </c>
      <c r="E31" s="6">
        <f>E32</f>
        <v>163525</v>
      </c>
      <c r="F31" s="6">
        <f t="shared" ref="F31:G31" si="38">F32</f>
        <v>163525</v>
      </c>
      <c r="G31" s="6">
        <f t="shared" si="38"/>
        <v>163525</v>
      </c>
    </row>
    <row r="32" spans="1:7" x14ac:dyDescent="0.25">
      <c r="A32" s="7" t="s">
        <v>16</v>
      </c>
      <c r="B32" s="5" t="s">
        <v>26</v>
      </c>
      <c r="C32" s="6"/>
      <c r="D32" s="6"/>
      <c r="E32" s="6">
        <v>163525</v>
      </c>
      <c r="F32" s="6">
        <v>163525</v>
      </c>
      <c r="G32" s="6">
        <v>163525</v>
      </c>
    </row>
    <row r="33" spans="1:7" s="11" customFormat="1" x14ac:dyDescent="0.25">
      <c r="A33" s="8" t="s">
        <v>69</v>
      </c>
      <c r="B33" s="9" t="s">
        <v>68</v>
      </c>
      <c r="C33" s="10">
        <f>C34+C45+C56+C69+C84+C94+C98+C108</f>
        <v>4751621</v>
      </c>
      <c r="D33" s="10">
        <f t="shared" ref="D33" si="39">D34+D45+D56+D69+D84+D94+D98+D108</f>
        <v>3538410</v>
      </c>
      <c r="E33" s="10">
        <f>E34+E45+E56+E69+E84+E94+E98+E108+E118</f>
        <v>2732509.33</v>
      </c>
      <c r="F33" s="10">
        <f t="shared" ref="F33:G33" si="40">F34+F45+F56+F69+F84+F94+F98+F108+F118</f>
        <v>2131258</v>
      </c>
      <c r="G33" s="10">
        <f t="shared" si="40"/>
        <v>2151505</v>
      </c>
    </row>
    <row r="34" spans="1:7" x14ac:dyDescent="0.25">
      <c r="A34" s="4" t="s">
        <v>8</v>
      </c>
      <c r="B34" s="5" t="s">
        <v>9</v>
      </c>
      <c r="C34" s="6">
        <f t="shared" ref="C34" si="41">C35+C41</f>
        <v>270698</v>
      </c>
      <c r="D34" s="6">
        <f t="shared" ref="D34" si="42">D35+D41</f>
        <v>507500</v>
      </c>
      <c r="E34" s="6">
        <f>E35+E41</f>
        <v>482393</v>
      </c>
      <c r="F34" s="6">
        <f t="shared" ref="F34:G34" si="43">F35+F41</f>
        <v>490147</v>
      </c>
      <c r="G34" s="6">
        <f t="shared" si="43"/>
        <v>495147</v>
      </c>
    </row>
    <row r="35" spans="1:7" x14ac:dyDescent="0.25">
      <c r="A35" s="4">
        <v>3</v>
      </c>
      <c r="B35" s="5" t="s">
        <v>38</v>
      </c>
      <c r="C35" s="6">
        <f t="shared" ref="C35" si="44">SUM(C36:C40)</f>
        <v>253280</v>
      </c>
      <c r="D35" s="6">
        <f t="shared" ref="D35" si="45">SUM(D36:D40)</f>
        <v>398245</v>
      </c>
      <c r="E35" s="6">
        <f>SUM(E36:E40)</f>
        <v>457205</v>
      </c>
      <c r="F35" s="6">
        <f t="shared" ref="F35:G35" si="46">SUM(F36:F40)</f>
        <v>400534</v>
      </c>
      <c r="G35" s="6">
        <f t="shared" si="46"/>
        <v>473959</v>
      </c>
    </row>
    <row r="36" spans="1:7" x14ac:dyDescent="0.25">
      <c r="A36" s="7" t="s">
        <v>8</v>
      </c>
      <c r="B36" s="5" t="s">
        <v>23</v>
      </c>
      <c r="C36" s="6">
        <v>125030</v>
      </c>
      <c r="D36" s="6">
        <v>70142</v>
      </c>
      <c r="E36" s="6">
        <v>76853</v>
      </c>
      <c r="F36" s="6">
        <v>41903</v>
      </c>
      <c r="G36" s="6">
        <v>41903</v>
      </c>
    </row>
    <row r="37" spans="1:7" x14ac:dyDescent="0.25">
      <c r="A37" s="7" t="s">
        <v>12</v>
      </c>
      <c r="B37" s="5" t="s">
        <v>22</v>
      </c>
      <c r="C37" s="6">
        <v>128250</v>
      </c>
      <c r="D37" s="6">
        <v>327682</v>
      </c>
      <c r="E37" s="6">
        <v>326325</v>
      </c>
      <c r="F37" s="6">
        <v>301004</v>
      </c>
      <c r="G37" s="6">
        <v>370829</v>
      </c>
    </row>
    <row r="38" spans="1:7" x14ac:dyDescent="0.25">
      <c r="A38" s="7">
        <v>34</v>
      </c>
      <c r="B38" s="5" t="s">
        <v>24</v>
      </c>
      <c r="C38" s="6"/>
      <c r="D38" s="6">
        <v>21</v>
      </c>
      <c r="E38" s="6"/>
      <c r="F38" s="6"/>
      <c r="G38" s="6"/>
    </row>
    <row r="39" spans="1:7" x14ac:dyDescent="0.25">
      <c r="A39" s="7" t="s">
        <v>14</v>
      </c>
      <c r="B39" s="5" t="s">
        <v>25</v>
      </c>
      <c r="C39" s="6"/>
      <c r="D39" s="6">
        <v>0</v>
      </c>
      <c r="E39" s="6">
        <v>54027</v>
      </c>
      <c r="F39" s="6">
        <v>57627</v>
      </c>
      <c r="G39" s="6">
        <v>61227</v>
      </c>
    </row>
    <row r="40" spans="1:7" x14ac:dyDescent="0.25">
      <c r="A40" s="7">
        <v>38</v>
      </c>
      <c r="B40" s="5" t="s">
        <v>29</v>
      </c>
      <c r="C40" s="6"/>
      <c r="D40" s="6">
        <v>400</v>
      </c>
      <c r="E40" s="6"/>
      <c r="F40" s="6"/>
      <c r="G40" s="6"/>
    </row>
    <row r="41" spans="1:7" x14ac:dyDescent="0.25">
      <c r="A41" s="4">
        <v>4</v>
      </c>
      <c r="B41" s="5" t="s">
        <v>40</v>
      </c>
      <c r="C41" s="6">
        <f t="shared" ref="C41" si="47">SUM(C42:C44)</f>
        <v>17418</v>
      </c>
      <c r="D41" s="6">
        <f t="shared" ref="D41" si="48">SUM(D42:D44)</f>
        <v>109255</v>
      </c>
      <c r="E41" s="6">
        <f>SUM(E42:E44)</f>
        <v>25188</v>
      </c>
      <c r="F41" s="6">
        <f t="shared" ref="F41:G41" si="49">SUM(F42:F44)</f>
        <v>89613</v>
      </c>
      <c r="G41" s="6">
        <f t="shared" si="49"/>
        <v>21188</v>
      </c>
    </row>
    <row r="42" spans="1:7" x14ac:dyDescent="0.25">
      <c r="A42" s="7" t="s">
        <v>15</v>
      </c>
      <c r="B42" s="5" t="s">
        <v>32</v>
      </c>
      <c r="C42" s="6"/>
      <c r="D42" s="6"/>
      <c r="E42" s="6"/>
      <c r="F42" s="6"/>
      <c r="G42" s="6"/>
    </row>
    <row r="43" spans="1:7" x14ac:dyDescent="0.25">
      <c r="A43" s="7" t="s">
        <v>16</v>
      </c>
      <c r="B43" s="5" t="s">
        <v>26</v>
      </c>
      <c r="C43" s="6">
        <v>1643</v>
      </c>
      <c r="D43" s="6">
        <v>20958</v>
      </c>
      <c r="E43" s="6">
        <v>25188</v>
      </c>
      <c r="F43" s="6">
        <v>21188</v>
      </c>
      <c r="G43" s="6">
        <v>21188</v>
      </c>
    </row>
    <row r="44" spans="1:7" x14ac:dyDescent="0.25">
      <c r="A44" s="7" t="s">
        <v>18</v>
      </c>
      <c r="B44" s="5" t="s">
        <v>27</v>
      </c>
      <c r="C44" s="6">
        <v>15775</v>
      </c>
      <c r="D44" s="6">
        <v>88297</v>
      </c>
      <c r="E44" s="6">
        <v>0</v>
      </c>
      <c r="F44" s="6">
        <v>68425</v>
      </c>
      <c r="G44" s="6">
        <v>0</v>
      </c>
    </row>
    <row r="45" spans="1:7" x14ac:dyDescent="0.25">
      <c r="A45" s="4" t="s">
        <v>2</v>
      </c>
      <c r="B45" s="5" t="s">
        <v>3</v>
      </c>
      <c r="C45" s="6">
        <f t="shared" ref="C45:F45" si="50">C46+C52</f>
        <v>2220185</v>
      </c>
      <c r="D45" s="6">
        <f t="shared" ref="D45" si="51">D46+D52</f>
        <v>1724216</v>
      </c>
      <c r="E45" s="6">
        <f t="shared" si="50"/>
        <v>1482556</v>
      </c>
      <c r="F45" s="6">
        <f t="shared" si="50"/>
        <v>1234556</v>
      </c>
      <c r="G45" s="6">
        <f>G46+G52</f>
        <v>1384556</v>
      </c>
    </row>
    <row r="46" spans="1:7" x14ac:dyDescent="0.25">
      <c r="A46" s="4">
        <v>3</v>
      </c>
      <c r="B46" s="5" t="s">
        <v>38</v>
      </c>
      <c r="C46" s="6">
        <f t="shared" ref="C46:F46" si="52">SUM(C47:C51)</f>
        <v>1639627</v>
      </c>
      <c r="D46" s="6">
        <f t="shared" ref="D46" si="53">SUM(D47:D51)</f>
        <v>1674317</v>
      </c>
      <c r="E46" s="6">
        <f t="shared" si="52"/>
        <v>1348632</v>
      </c>
      <c r="F46" s="6">
        <f t="shared" si="52"/>
        <v>1095824</v>
      </c>
      <c r="G46" s="6">
        <f>SUM(G47:G51)</f>
        <v>1175424</v>
      </c>
    </row>
    <row r="47" spans="1:7" x14ac:dyDescent="0.25">
      <c r="A47" s="7" t="s">
        <v>8</v>
      </c>
      <c r="B47" s="5" t="s">
        <v>23</v>
      </c>
      <c r="C47" s="6">
        <v>695764</v>
      </c>
      <c r="D47" s="6">
        <v>750325</v>
      </c>
      <c r="E47" s="6">
        <v>442811</v>
      </c>
      <c r="F47" s="6">
        <v>414953</v>
      </c>
      <c r="G47" s="6">
        <v>414953</v>
      </c>
    </row>
    <row r="48" spans="1:7" x14ac:dyDescent="0.25">
      <c r="A48" s="7" t="s">
        <v>12</v>
      </c>
      <c r="B48" s="5" t="s">
        <v>22</v>
      </c>
      <c r="C48" s="6">
        <v>934048</v>
      </c>
      <c r="D48" s="6">
        <v>906233</v>
      </c>
      <c r="E48" s="6">
        <f>872133+3</f>
        <v>872136</v>
      </c>
      <c r="F48" s="6">
        <f>647183+3</f>
        <v>647186</v>
      </c>
      <c r="G48" s="6">
        <f>726783+3+1</f>
        <v>726787</v>
      </c>
    </row>
    <row r="49" spans="1:7" x14ac:dyDescent="0.25">
      <c r="A49" s="7" t="s">
        <v>13</v>
      </c>
      <c r="B49" s="5" t="s">
        <v>24</v>
      </c>
      <c r="C49" s="6">
        <v>760</v>
      </c>
      <c r="D49" s="6">
        <v>2899</v>
      </c>
      <c r="E49" s="6">
        <v>22740</v>
      </c>
      <c r="F49" s="6">
        <v>22740</v>
      </c>
      <c r="G49" s="6">
        <v>22740</v>
      </c>
    </row>
    <row r="50" spans="1:7" x14ac:dyDescent="0.25">
      <c r="A50" s="7" t="s">
        <v>14</v>
      </c>
      <c r="B50" s="5" t="s">
        <v>25</v>
      </c>
      <c r="C50" s="6">
        <v>4055</v>
      </c>
      <c r="D50" s="6">
        <v>12660</v>
      </c>
      <c r="E50" s="6">
        <v>8303</v>
      </c>
      <c r="F50" s="6">
        <v>8303</v>
      </c>
      <c r="G50" s="6">
        <v>8303</v>
      </c>
    </row>
    <row r="51" spans="1:7" x14ac:dyDescent="0.25">
      <c r="A51" s="7">
        <v>38</v>
      </c>
      <c r="B51" s="5" t="s">
        <v>29</v>
      </c>
      <c r="C51" s="6">
        <v>5000</v>
      </c>
      <c r="D51" s="6">
        <v>2200</v>
      </c>
      <c r="E51" s="6">
        <v>2642</v>
      </c>
      <c r="F51" s="6">
        <v>2642</v>
      </c>
      <c r="G51" s="6">
        <v>2641</v>
      </c>
    </row>
    <row r="52" spans="1:7" x14ac:dyDescent="0.25">
      <c r="A52" s="4">
        <v>4</v>
      </c>
      <c r="B52" s="5" t="s">
        <v>40</v>
      </c>
      <c r="C52" s="6">
        <f t="shared" ref="C52:F52" si="54">SUM(C53:C55)</f>
        <v>580558</v>
      </c>
      <c r="D52" s="6">
        <f t="shared" ref="D52" si="55">SUM(D53:D55)</f>
        <v>49899</v>
      </c>
      <c r="E52" s="6">
        <f t="shared" si="54"/>
        <v>133924</v>
      </c>
      <c r="F52" s="6">
        <f t="shared" si="54"/>
        <v>138732</v>
      </c>
      <c r="G52" s="6">
        <f>SUM(G53:G55)</f>
        <v>209132</v>
      </c>
    </row>
    <row r="53" spans="1:7" x14ac:dyDescent="0.25">
      <c r="A53" s="7">
        <v>41</v>
      </c>
      <c r="B53" s="5" t="s">
        <v>32</v>
      </c>
      <c r="C53" s="6"/>
      <c r="D53" s="6">
        <v>232</v>
      </c>
      <c r="E53" s="6"/>
      <c r="F53" s="6"/>
      <c r="G53" s="6"/>
    </row>
    <row r="54" spans="1:7" x14ac:dyDescent="0.25">
      <c r="A54" s="7" t="s">
        <v>16</v>
      </c>
      <c r="B54" s="5" t="s">
        <v>26</v>
      </c>
      <c r="C54" s="6">
        <v>88076</v>
      </c>
      <c r="D54" s="6">
        <v>49667</v>
      </c>
      <c r="E54" s="6">
        <v>133924</v>
      </c>
      <c r="F54" s="6">
        <v>138732</v>
      </c>
      <c r="G54" s="6">
        <v>159132</v>
      </c>
    </row>
    <row r="55" spans="1:7" x14ac:dyDescent="0.25">
      <c r="A55" s="7" t="s">
        <v>18</v>
      </c>
      <c r="B55" s="5" t="s">
        <v>27</v>
      </c>
      <c r="C55" s="6">
        <v>492482</v>
      </c>
      <c r="D55" s="6"/>
      <c r="E55" s="6">
        <v>0</v>
      </c>
      <c r="F55" s="6">
        <v>0</v>
      </c>
      <c r="G55" s="6">
        <v>50000</v>
      </c>
    </row>
    <row r="56" spans="1:7" x14ac:dyDescent="0.25">
      <c r="A56" s="4" t="s">
        <v>4</v>
      </c>
      <c r="B56" s="5" t="s">
        <v>5</v>
      </c>
      <c r="C56" s="6">
        <f>C57+C65</f>
        <v>125102</v>
      </c>
      <c r="D56" s="6">
        <f t="shared" ref="D56" si="56">D57+D65</f>
        <v>106604</v>
      </c>
      <c r="E56" s="6">
        <f t="shared" ref="E56:G56" si="57">E57+E65</f>
        <v>0</v>
      </c>
      <c r="F56" s="6">
        <f t="shared" si="57"/>
        <v>0</v>
      </c>
      <c r="G56" s="6">
        <f t="shared" si="57"/>
        <v>0</v>
      </c>
    </row>
    <row r="57" spans="1:7" x14ac:dyDescent="0.25">
      <c r="A57" s="4">
        <v>3</v>
      </c>
      <c r="B57" s="5" t="s">
        <v>38</v>
      </c>
      <c r="C57" s="6">
        <f>SUM(C58:C64)</f>
        <v>84992</v>
      </c>
      <c r="D57" s="6">
        <f t="shared" ref="D57" si="58">SUM(D58:D64)</f>
        <v>99885</v>
      </c>
      <c r="E57" s="6">
        <f t="shared" ref="E57:G57" si="59">SUM(E58:E64)</f>
        <v>0</v>
      </c>
      <c r="F57" s="6">
        <f t="shared" si="59"/>
        <v>0</v>
      </c>
      <c r="G57" s="6">
        <f t="shared" si="59"/>
        <v>0</v>
      </c>
    </row>
    <row r="58" spans="1:7" x14ac:dyDescent="0.25">
      <c r="A58" s="7" t="s">
        <v>8</v>
      </c>
      <c r="B58" s="5" t="s">
        <v>23</v>
      </c>
      <c r="C58" s="6">
        <v>53654</v>
      </c>
      <c r="D58" s="6">
        <v>49168</v>
      </c>
      <c r="E58" s="6"/>
      <c r="F58" s="6"/>
      <c r="G58" s="6"/>
    </row>
    <row r="59" spans="1:7" x14ac:dyDescent="0.25">
      <c r="A59" s="7" t="s">
        <v>12</v>
      </c>
      <c r="B59" s="5" t="s">
        <v>22</v>
      </c>
      <c r="C59" s="6">
        <v>31338</v>
      </c>
      <c r="D59" s="6">
        <v>50717</v>
      </c>
      <c r="E59" s="6"/>
      <c r="F59" s="6"/>
      <c r="G59" s="6"/>
    </row>
    <row r="60" spans="1:7" x14ac:dyDescent="0.25">
      <c r="A60" s="7" t="s">
        <v>13</v>
      </c>
      <c r="B60" s="5" t="s">
        <v>24</v>
      </c>
      <c r="C60" s="6"/>
      <c r="D60" s="6"/>
      <c r="E60" s="6"/>
      <c r="F60" s="6"/>
      <c r="G60" s="6"/>
    </row>
    <row r="61" spans="1:7" x14ac:dyDescent="0.25">
      <c r="A61" s="7" t="s">
        <v>20</v>
      </c>
      <c r="B61" s="5" t="s">
        <v>30</v>
      </c>
      <c r="C61" s="6"/>
      <c r="D61" s="6"/>
      <c r="E61" s="6"/>
      <c r="F61" s="6"/>
      <c r="G61" s="6"/>
    </row>
    <row r="62" spans="1:7" x14ac:dyDescent="0.25">
      <c r="A62" s="7" t="s">
        <v>19</v>
      </c>
      <c r="B62" s="5" t="s">
        <v>28</v>
      </c>
      <c r="C62" s="6"/>
      <c r="D62" s="6"/>
      <c r="E62" s="6"/>
      <c r="F62" s="6"/>
      <c r="G62" s="6"/>
    </row>
    <row r="63" spans="1:7" x14ac:dyDescent="0.25">
      <c r="A63" s="7" t="s">
        <v>14</v>
      </c>
      <c r="B63" s="5" t="s">
        <v>25</v>
      </c>
      <c r="C63" s="6"/>
      <c r="D63" s="6"/>
      <c r="E63" s="6"/>
      <c r="F63" s="6"/>
      <c r="G63" s="6"/>
    </row>
    <row r="64" spans="1:7" x14ac:dyDescent="0.25">
      <c r="A64" s="7" t="s">
        <v>17</v>
      </c>
      <c r="B64" s="5" t="s">
        <v>29</v>
      </c>
      <c r="C64" s="6"/>
      <c r="D64" s="6"/>
      <c r="E64" s="6"/>
      <c r="F64" s="6"/>
      <c r="G64" s="6"/>
    </row>
    <row r="65" spans="1:7" x14ac:dyDescent="0.25">
      <c r="A65" s="4">
        <v>4</v>
      </c>
      <c r="B65" s="5" t="s">
        <v>40</v>
      </c>
      <c r="C65" s="6">
        <f>SUM(C66:C68)</f>
        <v>40110</v>
      </c>
      <c r="D65" s="6">
        <f t="shared" ref="D65" si="60">SUM(D66:D68)</f>
        <v>6719</v>
      </c>
      <c r="E65" s="6">
        <f t="shared" ref="E65:G65" si="61">SUM(E66:E68)</f>
        <v>0</v>
      </c>
      <c r="F65" s="6">
        <f t="shared" si="61"/>
        <v>0</v>
      </c>
      <c r="G65" s="6">
        <f t="shared" si="61"/>
        <v>0</v>
      </c>
    </row>
    <row r="66" spans="1:7" x14ac:dyDescent="0.25">
      <c r="A66" s="7" t="s">
        <v>15</v>
      </c>
      <c r="B66" s="5" t="s">
        <v>32</v>
      </c>
      <c r="C66" s="6"/>
      <c r="D66" s="6"/>
      <c r="E66" s="6"/>
      <c r="F66" s="6"/>
      <c r="G66" s="6"/>
    </row>
    <row r="67" spans="1:7" x14ac:dyDescent="0.25">
      <c r="A67" s="7" t="s">
        <v>16</v>
      </c>
      <c r="B67" s="5" t="s">
        <v>26</v>
      </c>
      <c r="C67" s="6">
        <v>40110</v>
      </c>
      <c r="D67" s="6">
        <v>6719</v>
      </c>
      <c r="E67" s="6"/>
      <c r="F67" s="6"/>
      <c r="G67" s="6"/>
    </row>
    <row r="68" spans="1:7" x14ac:dyDescent="0.25">
      <c r="A68" s="7" t="s">
        <v>18</v>
      </c>
      <c r="B68" s="5" t="s">
        <v>27</v>
      </c>
      <c r="C68" s="6"/>
      <c r="D68" s="6"/>
      <c r="E68" s="6"/>
      <c r="F68" s="6"/>
      <c r="G68" s="6"/>
    </row>
    <row r="69" spans="1:7" x14ac:dyDescent="0.25">
      <c r="A69" s="4" t="s">
        <v>31</v>
      </c>
      <c r="B69" s="5" t="s">
        <v>6</v>
      </c>
      <c r="C69" s="6">
        <f>C70+C78+C82</f>
        <v>2064412</v>
      </c>
      <c r="D69" s="6">
        <f t="shared" ref="D69" si="62">D70+D78+D82</f>
        <v>933269</v>
      </c>
      <c r="E69" s="6">
        <f t="shared" ref="E69:G69" si="63">E70+E78+E82</f>
        <v>360055</v>
      </c>
      <c r="F69" s="6">
        <f t="shared" si="63"/>
        <v>271055</v>
      </c>
      <c r="G69" s="6">
        <f t="shared" si="63"/>
        <v>229055</v>
      </c>
    </row>
    <row r="70" spans="1:7" x14ac:dyDescent="0.25">
      <c r="A70" s="4">
        <v>3</v>
      </c>
      <c r="B70" s="5" t="s">
        <v>38</v>
      </c>
      <c r="C70" s="6">
        <f>SUM(C71:C77)</f>
        <v>689252</v>
      </c>
      <c r="D70" s="6">
        <f t="shared" ref="D70" si="64">SUM(D71:D77)</f>
        <v>800957</v>
      </c>
      <c r="E70" s="6">
        <f t="shared" ref="E70:G70" si="65">SUM(E71:E77)</f>
        <v>181759</v>
      </c>
      <c r="F70" s="6">
        <f t="shared" si="65"/>
        <v>182759</v>
      </c>
      <c r="G70" s="6">
        <f t="shared" si="65"/>
        <v>140759</v>
      </c>
    </row>
    <row r="71" spans="1:7" x14ac:dyDescent="0.25">
      <c r="A71" s="7" t="s">
        <v>8</v>
      </c>
      <c r="B71" s="5" t="s">
        <v>23</v>
      </c>
      <c r="C71" s="6">
        <v>208978</v>
      </c>
      <c r="D71" s="6">
        <v>255813</v>
      </c>
      <c r="E71" s="6"/>
      <c r="F71" s="6"/>
      <c r="G71" s="6"/>
    </row>
    <row r="72" spans="1:7" x14ac:dyDescent="0.25">
      <c r="A72" s="7" t="s">
        <v>12</v>
      </c>
      <c r="B72" s="5" t="s">
        <v>22</v>
      </c>
      <c r="C72" s="6">
        <v>444456</v>
      </c>
      <c r="D72" s="6">
        <v>542478</v>
      </c>
      <c r="E72" s="6">
        <v>181759</v>
      </c>
      <c r="F72" s="6">
        <v>182759</v>
      </c>
      <c r="G72" s="6">
        <v>140759</v>
      </c>
    </row>
    <row r="73" spans="1:7" x14ac:dyDescent="0.25">
      <c r="A73" s="7" t="s">
        <v>13</v>
      </c>
      <c r="B73" s="5" t="s">
        <v>24</v>
      </c>
      <c r="C73" s="6"/>
      <c r="D73" s="6">
        <v>16</v>
      </c>
      <c r="E73" s="6"/>
      <c r="F73" s="6"/>
      <c r="G73" s="6"/>
    </row>
    <row r="74" spans="1:7" x14ac:dyDescent="0.25">
      <c r="A74" s="7">
        <v>35</v>
      </c>
      <c r="B74" s="5" t="s">
        <v>30</v>
      </c>
      <c r="C74" s="6">
        <v>35818</v>
      </c>
      <c r="D74" s="6"/>
      <c r="E74" s="6"/>
      <c r="F74" s="6"/>
      <c r="G74" s="6"/>
    </row>
    <row r="75" spans="1:7" x14ac:dyDescent="0.25">
      <c r="A75" s="7" t="s">
        <v>19</v>
      </c>
      <c r="B75" s="5" t="s">
        <v>28</v>
      </c>
      <c r="C75" s="6"/>
      <c r="D75" s="6"/>
      <c r="E75" s="6"/>
      <c r="F75" s="6"/>
      <c r="G75" s="6"/>
    </row>
    <row r="76" spans="1:7" x14ac:dyDescent="0.25">
      <c r="A76" s="7" t="s">
        <v>14</v>
      </c>
      <c r="B76" s="5" t="s">
        <v>25</v>
      </c>
      <c r="C76" s="6"/>
      <c r="D76" s="6">
        <v>2650</v>
      </c>
      <c r="E76" s="6"/>
      <c r="F76" s="6"/>
      <c r="G76" s="6"/>
    </row>
    <row r="77" spans="1:7" x14ac:dyDescent="0.25">
      <c r="A77" s="7" t="s">
        <v>17</v>
      </c>
      <c r="B77" s="5" t="s">
        <v>29</v>
      </c>
      <c r="C77" s="6"/>
      <c r="D77" s="6"/>
      <c r="E77" s="6"/>
      <c r="F77" s="6"/>
      <c r="G77" s="6"/>
    </row>
    <row r="78" spans="1:7" x14ac:dyDescent="0.25">
      <c r="A78" s="4">
        <v>4</v>
      </c>
      <c r="B78" s="5" t="s">
        <v>40</v>
      </c>
      <c r="C78" s="6">
        <f>SUM(C79:C81)</f>
        <v>47932</v>
      </c>
      <c r="D78" s="6">
        <f t="shared" ref="D78" si="66">SUM(D79:D81)</f>
        <v>132312</v>
      </c>
      <c r="E78" s="6">
        <f>SUM(E79:E81)</f>
        <v>178296</v>
      </c>
      <c r="F78" s="6">
        <f t="shared" ref="F78:G78" si="67">SUM(F79:F81)</f>
        <v>88296</v>
      </c>
      <c r="G78" s="6">
        <f t="shared" si="67"/>
        <v>88296</v>
      </c>
    </row>
    <row r="79" spans="1:7" x14ac:dyDescent="0.25">
      <c r="A79" s="7" t="s">
        <v>15</v>
      </c>
      <c r="B79" s="5" t="s">
        <v>32</v>
      </c>
      <c r="C79" s="6"/>
      <c r="D79" s="6">
        <v>2175</v>
      </c>
      <c r="E79" s="6"/>
      <c r="F79" s="6"/>
      <c r="G79" s="6"/>
    </row>
    <row r="80" spans="1:7" x14ac:dyDescent="0.25">
      <c r="A80" s="7" t="s">
        <v>16</v>
      </c>
      <c r="B80" s="5" t="s">
        <v>26</v>
      </c>
      <c r="C80" s="6">
        <v>22432</v>
      </c>
      <c r="D80" s="6">
        <v>77207</v>
      </c>
      <c r="E80" s="6">
        <v>796</v>
      </c>
      <c r="F80" s="6">
        <v>796</v>
      </c>
      <c r="G80" s="6">
        <v>796</v>
      </c>
    </row>
    <row r="81" spans="1:7" x14ac:dyDescent="0.25">
      <c r="A81" s="7" t="s">
        <v>18</v>
      </c>
      <c r="B81" s="5" t="s">
        <v>27</v>
      </c>
      <c r="C81" s="6">
        <v>25500</v>
      </c>
      <c r="D81" s="6">
        <v>52930</v>
      </c>
      <c r="E81" s="6">
        <v>177500</v>
      </c>
      <c r="F81" s="6">
        <v>87500</v>
      </c>
      <c r="G81" s="6">
        <v>87500</v>
      </c>
    </row>
    <row r="82" spans="1:7" x14ac:dyDescent="0.25">
      <c r="A82" s="4">
        <v>5</v>
      </c>
      <c r="B82" s="5" t="s">
        <v>56</v>
      </c>
      <c r="C82" s="6">
        <f>C83</f>
        <v>1327228</v>
      </c>
      <c r="D82" s="6">
        <f t="shared" ref="D82:G82" si="68">D83</f>
        <v>0</v>
      </c>
      <c r="E82" s="6">
        <f t="shared" si="68"/>
        <v>0</v>
      </c>
      <c r="F82" s="6">
        <f t="shared" si="68"/>
        <v>0</v>
      </c>
      <c r="G82" s="6">
        <f t="shared" si="68"/>
        <v>0</v>
      </c>
    </row>
    <row r="83" spans="1:7" x14ac:dyDescent="0.25">
      <c r="A83" s="7">
        <v>54</v>
      </c>
      <c r="B83" s="5" t="s">
        <v>55</v>
      </c>
      <c r="C83" s="6">
        <v>1327228</v>
      </c>
      <c r="D83" s="6"/>
      <c r="E83" s="6"/>
      <c r="F83" s="6"/>
      <c r="G83" s="6"/>
    </row>
    <row r="84" spans="1:7" x14ac:dyDescent="0.25">
      <c r="A84" s="4" t="s">
        <v>37</v>
      </c>
      <c r="B84" s="5" t="s">
        <v>7</v>
      </c>
      <c r="C84" s="6">
        <f>C85+C90</f>
        <v>71224</v>
      </c>
      <c r="D84" s="6">
        <f t="shared" ref="D84" si="69">D85+D90</f>
        <v>266821</v>
      </c>
      <c r="E84" s="6">
        <f t="shared" ref="E84:G84" si="70">E85+E90</f>
        <v>19574</v>
      </c>
      <c r="F84" s="6">
        <f t="shared" si="70"/>
        <v>19574</v>
      </c>
      <c r="G84" s="6">
        <f t="shared" si="70"/>
        <v>19574</v>
      </c>
    </row>
    <row r="85" spans="1:7" x14ac:dyDescent="0.25">
      <c r="A85" s="4">
        <v>3</v>
      </c>
      <c r="B85" s="5" t="s">
        <v>38</v>
      </c>
      <c r="C85" s="6">
        <f>SUM(C86:C89)</f>
        <v>67743</v>
      </c>
      <c r="D85" s="6">
        <f t="shared" ref="D85" si="71">SUM(D86:D88)</f>
        <v>266283</v>
      </c>
      <c r="E85" s="6">
        <f t="shared" ref="E85:G85" si="72">SUM(E86:E88)</f>
        <v>19574</v>
      </c>
      <c r="F85" s="6">
        <f t="shared" si="72"/>
        <v>19574</v>
      </c>
      <c r="G85" s="6">
        <f t="shared" si="72"/>
        <v>19574</v>
      </c>
    </row>
    <row r="86" spans="1:7" x14ac:dyDescent="0.25">
      <c r="A86" s="7" t="s">
        <v>8</v>
      </c>
      <c r="B86" s="5" t="s">
        <v>23</v>
      </c>
      <c r="C86" s="6">
        <v>2920</v>
      </c>
      <c r="D86" s="6">
        <v>105670</v>
      </c>
      <c r="E86" s="6">
        <v>3769</v>
      </c>
      <c r="F86" s="6">
        <v>3769</v>
      </c>
      <c r="G86" s="6">
        <v>3769</v>
      </c>
    </row>
    <row r="87" spans="1:7" x14ac:dyDescent="0.25">
      <c r="A87" s="7" t="s">
        <v>12</v>
      </c>
      <c r="B87" s="5" t="s">
        <v>22</v>
      </c>
      <c r="C87" s="6">
        <v>55908</v>
      </c>
      <c r="D87" s="6">
        <v>160323</v>
      </c>
      <c r="E87" s="6">
        <v>15804</v>
      </c>
      <c r="F87" s="6">
        <v>15804</v>
      </c>
      <c r="G87" s="6">
        <v>15804</v>
      </c>
    </row>
    <row r="88" spans="1:7" x14ac:dyDescent="0.25">
      <c r="A88" s="7" t="s">
        <v>13</v>
      </c>
      <c r="B88" s="5" t="s">
        <v>24</v>
      </c>
      <c r="C88" s="6"/>
      <c r="D88" s="6">
        <v>290</v>
      </c>
      <c r="E88" s="6">
        <v>1</v>
      </c>
      <c r="F88" s="6">
        <v>1</v>
      </c>
      <c r="G88" s="6">
        <v>1</v>
      </c>
    </row>
    <row r="89" spans="1:7" x14ac:dyDescent="0.25">
      <c r="A89" s="7" t="s">
        <v>17</v>
      </c>
      <c r="B89" s="5" t="s">
        <v>29</v>
      </c>
      <c r="C89" s="6">
        <v>8915</v>
      </c>
      <c r="D89" s="6">
        <v>0</v>
      </c>
      <c r="E89" s="6"/>
      <c r="F89" s="6"/>
      <c r="G89" s="6"/>
    </row>
    <row r="90" spans="1:7" x14ac:dyDescent="0.25">
      <c r="A90" s="4">
        <v>4</v>
      </c>
      <c r="B90" s="5" t="s">
        <v>40</v>
      </c>
      <c r="C90" s="6">
        <f>SUM(C91:C93)</f>
        <v>3481</v>
      </c>
      <c r="D90" s="6">
        <f t="shared" ref="D90" si="73">SUM(D91:D93)</f>
        <v>538</v>
      </c>
      <c r="E90" s="6">
        <f t="shared" ref="E90:G90" si="74">SUM(E91:E93)</f>
        <v>0</v>
      </c>
      <c r="F90" s="6">
        <f t="shared" si="74"/>
        <v>0</v>
      </c>
      <c r="G90" s="6">
        <f t="shared" si="74"/>
        <v>0</v>
      </c>
    </row>
    <row r="91" spans="1:7" x14ac:dyDescent="0.25">
      <c r="A91" s="7" t="s">
        <v>15</v>
      </c>
      <c r="B91" s="5" t="s">
        <v>32</v>
      </c>
      <c r="C91" s="6"/>
      <c r="D91" s="6"/>
      <c r="E91" s="6"/>
      <c r="F91" s="6"/>
      <c r="G91" s="6"/>
    </row>
    <row r="92" spans="1:7" x14ac:dyDescent="0.25">
      <c r="A92" s="7" t="s">
        <v>16</v>
      </c>
      <c r="B92" s="5" t="s">
        <v>26</v>
      </c>
      <c r="C92" s="6">
        <v>3481</v>
      </c>
      <c r="D92" s="6">
        <v>538</v>
      </c>
      <c r="E92" s="6"/>
      <c r="F92" s="6"/>
      <c r="G92" s="6"/>
    </row>
    <row r="93" spans="1:7" ht="15.75" customHeight="1" x14ac:dyDescent="0.25">
      <c r="A93" s="7" t="s">
        <v>18</v>
      </c>
      <c r="B93" s="5" t="s">
        <v>27</v>
      </c>
      <c r="C93" s="6"/>
      <c r="D93" s="6"/>
      <c r="E93" s="6"/>
      <c r="F93" s="6"/>
      <c r="G93" s="6"/>
    </row>
    <row r="94" spans="1:7" ht="15.75" customHeight="1" x14ac:dyDescent="0.25">
      <c r="A94" s="4">
        <v>71</v>
      </c>
      <c r="B94" s="5" t="s">
        <v>63</v>
      </c>
      <c r="C94" s="6">
        <f>C95</f>
        <v>0</v>
      </c>
      <c r="D94" s="6">
        <f t="shared" ref="D94:G94" si="75">D95</f>
        <v>0</v>
      </c>
      <c r="E94" s="6">
        <f t="shared" si="75"/>
        <v>3358</v>
      </c>
      <c r="F94" s="6">
        <f t="shared" si="75"/>
        <v>3358</v>
      </c>
      <c r="G94" s="6">
        <f t="shared" si="75"/>
        <v>3358</v>
      </c>
    </row>
    <row r="95" spans="1:7" ht="15.75" customHeight="1" x14ac:dyDescent="0.25">
      <c r="A95" s="4">
        <v>3</v>
      </c>
      <c r="B95" s="5" t="s">
        <v>38</v>
      </c>
      <c r="C95" s="6">
        <f>C96+C97</f>
        <v>0</v>
      </c>
      <c r="D95" s="6">
        <f t="shared" ref="D95" si="76">D96+D97</f>
        <v>0</v>
      </c>
      <c r="E95" s="6">
        <f t="shared" ref="E95:G95" si="77">E96+E97</f>
        <v>3358</v>
      </c>
      <c r="F95" s="6">
        <f t="shared" si="77"/>
        <v>3358</v>
      </c>
      <c r="G95" s="6">
        <f t="shared" si="77"/>
        <v>3358</v>
      </c>
    </row>
    <row r="96" spans="1:7" ht="15.75" customHeight="1" x14ac:dyDescent="0.25">
      <c r="A96" s="7" t="s">
        <v>8</v>
      </c>
      <c r="B96" s="5" t="s">
        <v>23</v>
      </c>
      <c r="C96" s="6"/>
      <c r="D96" s="6"/>
      <c r="E96" s="6"/>
      <c r="F96" s="6"/>
      <c r="G96" s="6"/>
    </row>
    <row r="97" spans="1:7" x14ac:dyDescent="0.25">
      <c r="A97" s="7" t="s">
        <v>12</v>
      </c>
      <c r="B97" s="5" t="s">
        <v>22</v>
      </c>
      <c r="C97" s="6"/>
      <c r="D97" s="6"/>
      <c r="E97" s="6">
        <v>3358</v>
      </c>
      <c r="F97" s="6">
        <v>3358</v>
      </c>
      <c r="G97" s="6">
        <v>3358</v>
      </c>
    </row>
    <row r="98" spans="1:7" x14ac:dyDescent="0.25">
      <c r="A98" s="4">
        <v>5011</v>
      </c>
      <c r="B98" s="5" t="s">
        <v>52</v>
      </c>
      <c r="C98" s="6">
        <f>C99+C105</f>
        <v>0</v>
      </c>
      <c r="D98" s="6">
        <f t="shared" ref="D98" si="78">D99+D105</f>
        <v>0</v>
      </c>
      <c r="E98" s="6">
        <f t="shared" ref="E98:G98" si="79">E99+E105</f>
        <v>62299.33</v>
      </c>
      <c r="F98" s="6">
        <f t="shared" si="79"/>
        <v>54645</v>
      </c>
      <c r="G98" s="6">
        <f t="shared" si="79"/>
        <v>19815</v>
      </c>
    </row>
    <row r="99" spans="1:7" x14ac:dyDescent="0.25">
      <c r="A99" s="4">
        <v>3</v>
      </c>
      <c r="B99" s="5" t="s">
        <v>38</v>
      </c>
      <c r="C99" s="6">
        <f>SUM(C100:C104)</f>
        <v>0</v>
      </c>
      <c r="D99" s="6">
        <f t="shared" ref="D99" si="80">SUM(D100:D104)</f>
        <v>0</v>
      </c>
      <c r="E99" s="6">
        <f t="shared" ref="E99:G99" si="81">SUM(E100:E104)</f>
        <v>59645.33</v>
      </c>
      <c r="F99" s="6">
        <f t="shared" si="81"/>
        <v>51991</v>
      </c>
      <c r="G99" s="6">
        <f t="shared" si="81"/>
        <v>19815</v>
      </c>
    </row>
    <row r="100" spans="1:7" x14ac:dyDescent="0.25">
      <c r="A100" s="7" t="s">
        <v>8</v>
      </c>
      <c r="B100" s="5" t="s">
        <v>23</v>
      </c>
      <c r="C100" s="6"/>
      <c r="D100" s="6"/>
      <c r="E100" s="6">
        <v>56991.33</v>
      </c>
      <c r="F100" s="6">
        <v>49337</v>
      </c>
      <c r="G100" s="6">
        <v>19815</v>
      </c>
    </row>
    <row r="101" spans="1:7" x14ac:dyDescent="0.25">
      <c r="A101" s="7" t="s">
        <v>12</v>
      </c>
      <c r="B101" s="5" t="s">
        <v>22</v>
      </c>
      <c r="C101" s="6"/>
      <c r="D101" s="6"/>
      <c r="E101" s="6"/>
      <c r="F101" s="6"/>
      <c r="G101" s="6"/>
    </row>
    <row r="102" spans="1:7" x14ac:dyDescent="0.25">
      <c r="A102" s="7" t="s">
        <v>13</v>
      </c>
      <c r="B102" s="5" t="s">
        <v>24</v>
      </c>
      <c r="C102" s="6"/>
      <c r="D102" s="6"/>
      <c r="E102" s="6"/>
      <c r="F102" s="6"/>
      <c r="G102" s="6"/>
    </row>
    <row r="103" spans="1:7" x14ac:dyDescent="0.25">
      <c r="A103" s="7" t="s">
        <v>14</v>
      </c>
      <c r="B103" s="5" t="s">
        <v>25</v>
      </c>
      <c r="C103" s="6"/>
      <c r="D103" s="6"/>
      <c r="E103" s="6">
        <v>2654</v>
      </c>
      <c r="F103" s="6">
        <v>2654</v>
      </c>
      <c r="G103" s="6">
        <v>0</v>
      </c>
    </row>
    <row r="104" spans="1:7" x14ac:dyDescent="0.25">
      <c r="A104" s="7">
        <v>38</v>
      </c>
      <c r="B104" s="5" t="s">
        <v>29</v>
      </c>
      <c r="C104" s="6"/>
      <c r="D104" s="6"/>
      <c r="E104" s="6">
        <v>0</v>
      </c>
      <c r="F104" s="6">
        <v>0</v>
      </c>
      <c r="G104" s="6">
        <v>0</v>
      </c>
    </row>
    <row r="105" spans="1:7" x14ac:dyDescent="0.25">
      <c r="A105" s="4">
        <v>4</v>
      </c>
      <c r="B105" s="5" t="s">
        <v>40</v>
      </c>
      <c r="C105" s="6">
        <f>SUM(C106:C107)</f>
        <v>0</v>
      </c>
      <c r="D105" s="6">
        <f t="shared" ref="D105" si="82">SUM(D106:D107)</f>
        <v>0</v>
      </c>
      <c r="E105" s="6">
        <f t="shared" ref="E105:G105" si="83">SUM(E106:E107)</f>
        <v>2654</v>
      </c>
      <c r="F105" s="6">
        <f t="shared" si="83"/>
        <v>2654</v>
      </c>
      <c r="G105" s="6">
        <f t="shared" si="83"/>
        <v>0</v>
      </c>
    </row>
    <row r="106" spans="1:7" x14ac:dyDescent="0.25">
      <c r="A106" s="7" t="s">
        <v>16</v>
      </c>
      <c r="B106" s="5" t="s">
        <v>26</v>
      </c>
      <c r="C106" s="6"/>
      <c r="D106" s="6"/>
      <c r="E106" s="6">
        <v>2654</v>
      </c>
      <c r="F106" s="6">
        <v>2654</v>
      </c>
      <c r="G106" s="6">
        <v>0</v>
      </c>
    </row>
    <row r="107" spans="1:7" x14ac:dyDescent="0.25">
      <c r="A107" s="7" t="s">
        <v>18</v>
      </c>
      <c r="B107" s="5" t="s">
        <v>27</v>
      </c>
      <c r="C107" s="6"/>
      <c r="D107" s="6"/>
      <c r="E107" s="6"/>
      <c r="F107" s="6"/>
      <c r="G107" s="6"/>
    </row>
    <row r="108" spans="1:7" x14ac:dyDescent="0.25">
      <c r="A108" s="4">
        <v>510</v>
      </c>
      <c r="B108" s="5" t="s">
        <v>54</v>
      </c>
      <c r="C108" s="6">
        <f>C109+C115</f>
        <v>0</v>
      </c>
      <c r="D108" s="6">
        <f>D109+D115</f>
        <v>0</v>
      </c>
      <c r="E108" s="6">
        <f t="shared" ref="E108:G108" si="84">E109+E115</f>
        <v>322274</v>
      </c>
      <c r="F108" s="6">
        <f t="shared" si="84"/>
        <v>57923</v>
      </c>
      <c r="G108" s="6">
        <f t="shared" si="84"/>
        <v>0</v>
      </c>
    </row>
    <row r="109" spans="1:7" x14ac:dyDescent="0.25">
      <c r="A109" s="4">
        <v>3</v>
      </c>
      <c r="B109" s="5" t="s">
        <v>38</v>
      </c>
      <c r="C109" s="6">
        <f>SUM(C110:C114)</f>
        <v>0</v>
      </c>
      <c r="D109" s="6">
        <f>SUM(D110:D114)</f>
        <v>0</v>
      </c>
      <c r="E109" s="6">
        <f t="shared" ref="E109:G109" si="85">SUM(E110:E114)</f>
        <v>318874</v>
      </c>
      <c r="F109" s="6">
        <f t="shared" si="85"/>
        <v>57923</v>
      </c>
      <c r="G109" s="6">
        <f t="shared" si="85"/>
        <v>0</v>
      </c>
    </row>
    <row r="110" spans="1:7" x14ac:dyDescent="0.25">
      <c r="A110" s="7" t="s">
        <v>8</v>
      </c>
      <c r="B110" s="5" t="s">
        <v>23</v>
      </c>
      <c r="C110" s="6"/>
      <c r="D110" s="6"/>
      <c r="E110" s="6">
        <v>67977</v>
      </c>
      <c r="F110" s="6">
        <v>0</v>
      </c>
      <c r="G110" s="6">
        <v>0</v>
      </c>
    </row>
    <row r="111" spans="1:7" x14ac:dyDescent="0.25">
      <c r="A111" s="7" t="s">
        <v>12</v>
      </c>
      <c r="B111" s="5" t="s">
        <v>22</v>
      </c>
      <c r="C111" s="6"/>
      <c r="D111" s="6"/>
      <c r="E111" s="6">
        <v>250897</v>
      </c>
      <c r="F111" s="6">
        <v>57923</v>
      </c>
      <c r="G111" s="6">
        <v>0</v>
      </c>
    </row>
    <row r="112" spans="1:7" x14ac:dyDescent="0.25">
      <c r="A112" s="7" t="s">
        <v>13</v>
      </c>
      <c r="B112" s="5" t="s">
        <v>24</v>
      </c>
      <c r="C112" s="6"/>
      <c r="D112" s="6"/>
      <c r="E112" s="6"/>
      <c r="F112" s="6"/>
      <c r="G112" s="6"/>
    </row>
    <row r="113" spans="1:7" x14ac:dyDescent="0.25">
      <c r="A113" s="7" t="s">
        <v>14</v>
      </c>
      <c r="B113" s="5" t="s">
        <v>25</v>
      </c>
      <c r="C113" s="6"/>
      <c r="D113" s="6"/>
      <c r="E113" s="6"/>
      <c r="F113" s="6"/>
      <c r="G113" s="6"/>
    </row>
    <row r="114" spans="1:7" x14ac:dyDescent="0.25">
      <c r="A114" s="7">
        <v>38</v>
      </c>
      <c r="B114" s="5" t="s">
        <v>29</v>
      </c>
      <c r="C114" s="6"/>
      <c r="D114" s="6"/>
      <c r="E114" s="6"/>
      <c r="F114" s="6"/>
      <c r="G114" s="6"/>
    </row>
    <row r="115" spans="1:7" x14ac:dyDescent="0.25">
      <c r="A115" s="4">
        <v>4</v>
      </c>
      <c r="B115" s="5" t="s">
        <v>40</v>
      </c>
      <c r="C115" s="6">
        <f>SUM(C116:C117)</f>
        <v>0</v>
      </c>
      <c r="D115" s="6">
        <f t="shared" ref="D115" si="86">SUM(D116:D117)</f>
        <v>0</v>
      </c>
      <c r="E115" s="6">
        <f t="shared" ref="E115:G115" si="87">SUM(E116:E117)</f>
        <v>3400</v>
      </c>
      <c r="F115" s="6">
        <f t="shared" si="87"/>
        <v>0</v>
      </c>
      <c r="G115" s="6">
        <f t="shared" si="87"/>
        <v>0</v>
      </c>
    </row>
    <row r="116" spans="1:7" x14ac:dyDescent="0.25">
      <c r="A116" s="7" t="s">
        <v>16</v>
      </c>
      <c r="B116" s="5" t="s">
        <v>26</v>
      </c>
      <c r="C116" s="6"/>
      <c r="D116" s="6"/>
      <c r="E116" s="6">
        <v>3400</v>
      </c>
      <c r="F116" s="6">
        <v>0</v>
      </c>
      <c r="G116" s="6">
        <v>0</v>
      </c>
    </row>
    <row r="117" spans="1:7" x14ac:dyDescent="0.25">
      <c r="A117" s="7" t="s">
        <v>18</v>
      </c>
      <c r="B117" s="5" t="s">
        <v>27</v>
      </c>
      <c r="C117" s="6"/>
      <c r="D117" s="6"/>
      <c r="E117" s="6"/>
      <c r="F117" s="6"/>
      <c r="G117" s="6"/>
    </row>
    <row r="118" spans="1:7" x14ac:dyDescent="0.25">
      <c r="A118" s="4" t="s">
        <v>33</v>
      </c>
      <c r="B118" s="5" t="s">
        <v>34</v>
      </c>
      <c r="C118" s="6">
        <f>C119+C125</f>
        <v>0</v>
      </c>
      <c r="D118" s="6">
        <f t="shared" ref="D118" si="88">D119+D125</f>
        <v>0</v>
      </c>
      <c r="E118" s="6">
        <f t="shared" ref="E118:G118" si="89">E119+E125</f>
        <v>0</v>
      </c>
      <c r="F118" s="6">
        <f t="shared" si="89"/>
        <v>0</v>
      </c>
      <c r="G118" s="6">
        <f t="shared" si="89"/>
        <v>0</v>
      </c>
    </row>
    <row r="119" spans="1:7" x14ac:dyDescent="0.25">
      <c r="A119" s="4">
        <v>3</v>
      </c>
      <c r="B119" s="5" t="s">
        <v>38</v>
      </c>
      <c r="C119" s="6">
        <f>SUM(C120:C124)</f>
        <v>0</v>
      </c>
      <c r="D119" s="6">
        <f t="shared" ref="D119" si="90">SUM(D120:D124)</f>
        <v>0</v>
      </c>
      <c r="E119" s="6">
        <f t="shared" ref="E119:G119" si="91">SUM(E120:E124)</f>
        <v>0</v>
      </c>
      <c r="F119" s="6">
        <f t="shared" si="91"/>
        <v>0</v>
      </c>
      <c r="G119" s="6">
        <f t="shared" si="91"/>
        <v>0</v>
      </c>
    </row>
    <row r="120" spans="1:7" x14ac:dyDescent="0.25">
      <c r="A120" s="7" t="s">
        <v>8</v>
      </c>
      <c r="B120" s="5" t="s">
        <v>23</v>
      </c>
      <c r="C120" s="6"/>
      <c r="D120" s="6"/>
      <c r="E120" s="6"/>
      <c r="F120" s="6"/>
      <c r="G120" s="6"/>
    </row>
    <row r="121" spans="1:7" x14ac:dyDescent="0.25">
      <c r="A121" s="7" t="s">
        <v>12</v>
      </c>
      <c r="B121" s="5" t="s">
        <v>22</v>
      </c>
      <c r="C121" s="6"/>
      <c r="D121" s="6"/>
      <c r="E121" s="6"/>
      <c r="F121" s="6"/>
      <c r="G121" s="6"/>
    </row>
    <row r="122" spans="1:7" x14ac:dyDescent="0.25">
      <c r="A122" s="7" t="s">
        <v>20</v>
      </c>
      <c r="B122" s="5" t="s">
        <v>30</v>
      </c>
      <c r="C122" s="6"/>
      <c r="D122" s="6"/>
      <c r="E122" s="6"/>
      <c r="F122" s="6"/>
      <c r="G122" s="6"/>
    </row>
    <row r="123" spans="1:7" x14ac:dyDescent="0.25">
      <c r="A123" s="7" t="s">
        <v>19</v>
      </c>
      <c r="B123" s="5" t="s">
        <v>28</v>
      </c>
      <c r="C123" s="6"/>
      <c r="D123" s="6"/>
      <c r="E123" s="6"/>
      <c r="F123" s="6"/>
      <c r="G123" s="6"/>
    </row>
    <row r="124" spans="1:7" x14ac:dyDescent="0.25">
      <c r="A124" s="7" t="s">
        <v>17</v>
      </c>
      <c r="B124" s="5" t="s">
        <v>29</v>
      </c>
      <c r="C124" s="6"/>
      <c r="D124" s="6"/>
      <c r="E124" s="6"/>
      <c r="F124" s="6"/>
      <c r="G124" s="6"/>
    </row>
    <row r="125" spans="1:7" x14ac:dyDescent="0.25">
      <c r="A125" s="4">
        <v>4</v>
      </c>
      <c r="B125" s="5" t="s">
        <v>40</v>
      </c>
      <c r="C125" s="6">
        <f>C126</f>
        <v>0</v>
      </c>
      <c r="D125" s="6">
        <f t="shared" ref="D125:G125" si="92">D126</f>
        <v>0</v>
      </c>
      <c r="E125" s="6">
        <f t="shared" si="92"/>
        <v>0</v>
      </c>
      <c r="F125" s="6">
        <f t="shared" si="92"/>
        <v>0</v>
      </c>
      <c r="G125" s="6">
        <f t="shared" si="92"/>
        <v>0</v>
      </c>
    </row>
    <row r="126" spans="1:7" x14ac:dyDescent="0.25">
      <c r="A126" s="7" t="s">
        <v>16</v>
      </c>
      <c r="B126" s="5" t="s">
        <v>26</v>
      </c>
      <c r="C126" s="6"/>
      <c r="D126" s="6"/>
      <c r="E126" s="6"/>
      <c r="F126" s="6"/>
      <c r="G126" s="6"/>
    </row>
    <row r="127" spans="1:7" s="11" customFormat="1" ht="23.25" x14ac:dyDescent="0.25">
      <c r="A127" s="8" t="s">
        <v>70</v>
      </c>
      <c r="B127" s="25" t="s">
        <v>71</v>
      </c>
      <c r="C127" s="10">
        <f>C128</f>
        <v>0</v>
      </c>
      <c r="D127" s="10">
        <f t="shared" ref="D127:G127" si="93">D128</f>
        <v>0</v>
      </c>
      <c r="E127" s="10">
        <f t="shared" si="93"/>
        <v>125744</v>
      </c>
      <c r="F127" s="10">
        <f t="shared" si="93"/>
        <v>0</v>
      </c>
      <c r="G127" s="10">
        <f t="shared" si="93"/>
        <v>0</v>
      </c>
    </row>
    <row r="128" spans="1:7" x14ac:dyDescent="0.25">
      <c r="A128" s="4" t="s">
        <v>33</v>
      </c>
      <c r="B128" s="5" t="s">
        <v>34</v>
      </c>
      <c r="C128" s="6">
        <f>C129+C135</f>
        <v>0</v>
      </c>
      <c r="D128" s="6">
        <f t="shared" ref="D128" si="94">D129+D135</f>
        <v>0</v>
      </c>
      <c r="E128" s="6">
        <f t="shared" ref="E128:G128" si="95">E129+E135</f>
        <v>125744</v>
      </c>
      <c r="F128" s="6">
        <f t="shared" si="95"/>
        <v>0</v>
      </c>
      <c r="G128" s="6">
        <f t="shared" si="95"/>
        <v>0</v>
      </c>
    </row>
    <row r="129" spans="1:7" x14ac:dyDescent="0.25">
      <c r="A129" s="4">
        <v>3</v>
      </c>
      <c r="B129" s="5" t="s">
        <v>38</v>
      </c>
      <c r="C129" s="6">
        <f>SUM(C130:C134)</f>
        <v>0</v>
      </c>
      <c r="D129" s="6">
        <f t="shared" ref="D129" si="96">SUM(D130:D134)</f>
        <v>0</v>
      </c>
      <c r="E129" s="6">
        <f t="shared" ref="E129:G129" si="97">SUM(E130:E134)</f>
        <v>122544</v>
      </c>
      <c r="F129" s="6">
        <f t="shared" si="97"/>
        <v>0</v>
      </c>
      <c r="G129" s="6">
        <f t="shared" si="97"/>
        <v>0</v>
      </c>
    </row>
    <row r="130" spans="1:7" x14ac:dyDescent="0.25">
      <c r="A130" s="7" t="s">
        <v>8</v>
      </c>
      <c r="B130" s="5" t="s">
        <v>23</v>
      </c>
      <c r="C130" s="6"/>
      <c r="D130" s="6"/>
      <c r="E130" s="6">
        <v>88455</v>
      </c>
      <c r="F130" s="6">
        <v>0</v>
      </c>
      <c r="G130" s="6">
        <v>0</v>
      </c>
    </row>
    <row r="131" spans="1:7" x14ac:dyDescent="0.25">
      <c r="A131" s="7" t="s">
        <v>12</v>
      </c>
      <c r="B131" s="5" t="s">
        <v>22</v>
      </c>
      <c r="C131" s="6"/>
      <c r="D131" s="6"/>
      <c r="E131" s="6">
        <v>34089</v>
      </c>
      <c r="F131" s="6">
        <v>0</v>
      </c>
      <c r="G131" s="6">
        <v>0</v>
      </c>
    </row>
    <row r="132" spans="1:7" x14ac:dyDescent="0.25">
      <c r="A132" s="7" t="s">
        <v>20</v>
      </c>
      <c r="B132" s="5" t="s">
        <v>30</v>
      </c>
      <c r="C132" s="6"/>
      <c r="D132" s="6"/>
      <c r="E132" s="6">
        <v>0</v>
      </c>
      <c r="F132" s="6"/>
      <c r="G132" s="6"/>
    </row>
    <row r="133" spans="1:7" x14ac:dyDescent="0.25">
      <c r="A133" s="7" t="s">
        <v>19</v>
      </c>
      <c r="B133" s="5" t="s">
        <v>28</v>
      </c>
      <c r="C133" s="6"/>
      <c r="D133" s="6"/>
      <c r="E133" s="6">
        <v>0</v>
      </c>
      <c r="F133" s="6"/>
      <c r="G133" s="6"/>
    </row>
    <row r="134" spans="1:7" x14ac:dyDescent="0.25">
      <c r="A134" s="7" t="s">
        <v>17</v>
      </c>
      <c r="B134" s="5" t="s">
        <v>29</v>
      </c>
      <c r="C134" s="6"/>
      <c r="D134" s="6"/>
      <c r="E134" s="6">
        <v>0</v>
      </c>
      <c r="F134" s="6"/>
      <c r="G134" s="6"/>
    </row>
    <row r="135" spans="1:7" x14ac:dyDescent="0.25">
      <c r="A135" s="4">
        <v>4</v>
      </c>
      <c r="B135" s="5" t="s">
        <v>40</v>
      </c>
      <c r="C135" s="6">
        <f>C136</f>
        <v>0</v>
      </c>
      <c r="D135" s="6">
        <f t="shared" ref="D135:E135" si="98">D136</f>
        <v>0</v>
      </c>
      <c r="E135" s="6">
        <f t="shared" si="98"/>
        <v>3200</v>
      </c>
      <c r="F135" s="6"/>
      <c r="G135" s="6"/>
    </row>
    <row r="136" spans="1:7" x14ac:dyDescent="0.25">
      <c r="A136" s="7" t="s">
        <v>16</v>
      </c>
      <c r="B136" s="5" t="s">
        <v>26</v>
      </c>
      <c r="C136" s="6"/>
      <c r="D136" s="6"/>
      <c r="E136" s="6">
        <v>3200</v>
      </c>
      <c r="F136" s="6"/>
      <c r="G136" s="6"/>
    </row>
    <row r="137" spans="1:7" s="11" customFormat="1" ht="23.25" x14ac:dyDescent="0.25">
      <c r="A137" s="8" t="s">
        <v>72</v>
      </c>
      <c r="B137" s="25" t="s">
        <v>73</v>
      </c>
      <c r="C137" s="10">
        <f>C138</f>
        <v>0</v>
      </c>
      <c r="D137" s="10">
        <f t="shared" ref="D137:G137" si="99">D138</f>
        <v>0</v>
      </c>
      <c r="E137" s="10">
        <f>E138</f>
        <v>361118.05</v>
      </c>
      <c r="F137" s="10">
        <f t="shared" si="99"/>
        <v>291234.75</v>
      </c>
      <c r="G137" s="10">
        <f t="shared" si="99"/>
        <v>132056.18</v>
      </c>
    </row>
    <row r="138" spans="1:7" x14ac:dyDescent="0.25">
      <c r="A138" s="4" t="s">
        <v>33</v>
      </c>
      <c r="B138" s="24" t="s">
        <v>34</v>
      </c>
      <c r="C138" s="6">
        <f>C139+C145</f>
        <v>0</v>
      </c>
      <c r="D138" s="6">
        <f t="shared" ref="D138" si="100">D139+D145</f>
        <v>0</v>
      </c>
      <c r="E138" s="6">
        <f>E139+E145</f>
        <v>361118.05</v>
      </c>
      <c r="F138" s="6">
        <f t="shared" ref="F138:G138" si="101">F139+F145</f>
        <v>291234.75</v>
      </c>
      <c r="G138" s="6">
        <f t="shared" si="101"/>
        <v>132056.18</v>
      </c>
    </row>
    <row r="139" spans="1:7" x14ac:dyDescent="0.25">
      <c r="A139" s="4">
        <v>3</v>
      </c>
      <c r="B139" s="5" t="s">
        <v>38</v>
      </c>
      <c r="C139" s="6">
        <f>SUM(C140:C144)</f>
        <v>0</v>
      </c>
      <c r="D139" s="6">
        <f t="shared" ref="D139" si="102">SUM(D140:D144)</f>
        <v>0</v>
      </c>
      <c r="E139" s="6">
        <f>SUM(E140:E144)</f>
        <v>353478.72</v>
      </c>
      <c r="F139" s="6">
        <f t="shared" ref="F139:G139" si="103">SUM(F140:F144)</f>
        <v>287834.75</v>
      </c>
      <c r="G139" s="6">
        <f t="shared" si="103"/>
        <v>130356.18</v>
      </c>
    </row>
    <row r="140" spans="1:7" x14ac:dyDescent="0.25">
      <c r="A140" s="7" t="s">
        <v>8</v>
      </c>
      <c r="B140" s="5" t="s">
        <v>23</v>
      </c>
      <c r="C140" s="6"/>
      <c r="D140" s="6"/>
      <c r="E140" s="6">
        <f>387778.44-88455</f>
        <v>299323.44</v>
      </c>
      <c r="F140" s="6">
        <v>220293.77000000002</v>
      </c>
      <c r="G140" s="6">
        <v>79960</v>
      </c>
    </row>
    <row r="141" spans="1:7" x14ac:dyDescent="0.25">
      <c r="A141" s="7" t="s">
        <v>12</v>
      </c>
      <c r="B141" s="5" t="s">
        <v>22</v>
      </c>
      <c r="C141" s="6"/>
      <c r="D141" s="6"/>
      <c r="E141" s="6">
        <f>88244.28-34089</f>
        <v>54155.28</v>
      </c>
      <c r="F141" s="6">
        <v>67540.98</v>
      </c>
      <c r="G141" s="6">
        <v>50396.18</v>
      </c>
    </row>
    <row r="142" spans="1:7" x14ac:dyDescent="0.25">
      <c r="A142" s="7" t="s">
        <v>20</v>
      </c>
      <c r="B142" s="5" t="s">
        <v>30</v>
      </c>
      <c r="C142" s="6"/>
      <c r="D142" s="6"/>
      <c r="E142" s="6">
        <v>0</v>
      </c>
      <c r="F142" s="6"/>
      <c r="G142" s="6"/>
    </row>
    <row r="143" spans="1:7" x14ac:dyDescent="0.25">
      <c r="A143" s="7" t="s">
        <v>19</v>
      </c>
      <c r="B143" s="5" t="s">
        <v>28</v>
      </c>
      <c r="C143" s="6"/>
      <c r="D143" s="6"/>
      <c r="E143" s="6">
        <v>0</v>
      </c>
      <c r="F143" s="6"/>
      <c r="G143" s="6"/>
    </row>
    <row r="144" spans="1:7" x14ac:dyDescent="0.25">
      <c r="A144" s="7" t="s">
        <v>17</v>
      </c>
      <c r="B144" s="5" t="s">
        <v>29</v>
      </c>
      <c r="C144" s="6"/>
      <c r="D144" s="6"/>
      <c r="E144" s="6">
        <v>0</v>
      </c>
      <c r="F144" s="6"/>
      <c r="G144" s="6"/>
    </row>
    <row r="145" spans="1:7" x14ac:dyDescent="0.25">
      <c r="A145" s="4">
        <v>4</v>
      </c>
      <c r="B145" s="5" t="s">
        <v>40</v>
      </c>
      <c r="C145" s="6">
        <f>C146</f>
        <v>0</v>
      </c>
      <c r="D145" s="6">
        <f t="shared" ref="D145" si="104">D146</f>
        <v>0</v>
      </c>
      <c r="E145" s="6">
        <f>E146</f>
        <v>7639.33</v>
      </c>
      <c r="F145" s="6">
        <f t="shared" ref="F145:G145" si="105">F146</f>
        <v>3400</v>
      </c>
      <c r="G145" s="6">
        <f t="shared" si="105"/>
        <v>1700</v>
      </c>
    </row>
    <row r="146" spans="1:7" x14ac:dyDescent="0.25">
      <c r="A146" s="7" t="s">
        <v>16</v>
      </c>
      <c r="B146" s="5" t="s">
        <v>26</v>
      </c>
      <c r="C146" s="6"/>
      <c r="D146" s="6"/>
      <c r="E146" s="6">
        <f>10839.33-3200</f>
        <v>7639.33</v>
      </c>
      <c r="F146" s="6">
        <v>3400</v>
      </c>
      <c r="G146" s="6">
        <v>1700</v>
      </c>
    </row>
    <row r="147" spans="1:7" s="11" customFormat="1" ht="24.75" x14ac:dyDescent="0.25">
      <c r="A147" s="8" t="s">
        <v>47</v>
      </c>
      <c r="B147" s="12" t="s">
        <v>48</v>
      </c>
      <c r="C147" s="10">
        <f>C148+C152</f>
        <v>0</v>
      </c>
      <c r="D147" s="10">
        <f>D148+D152</f>
        <v>0</v>
      </c>
      <c r="E147" s="6">
        <f>E148+E152</f>
        <v>30700</v>
      </c>
      <c r="F147" s="6">
        <f>F148+F152</f>
        <v>30700</v>
      </c>
      <c r="G147" s="6">
        <f>G148+G152</f>
        <v>30700</v>
      </c>
    </row>
    <row r="148" spans="1:7" x14ac:dyDescent="0.25">
      <c r="A148" s="4">
        <v>5011</v>
      </c>
      <c r="B148" s="5" t="s">
        <v>57</v>
      </c>
      <c r="C148" s="6">
        <f>C149+C152</f>
        <v>0</v>
      </c>
      <c r="D148" s="6">
        <f>D149</f>
        <v>0</v>
      </c>
      <c r="E148" s="6">
        <f>E149</f>
        <v>12800</v>
      </c>
      <c r="F148" s="6">
        <f t="shared" ref="F148:G148" si="106">F149+F152</f>
        <v>30700</v>
      </c>
      <c r="G148" s="6">
        <f t="shared" si="106"/>
        <v>30700</v>
      </c>
    </row>
    <row r="149" spans="1:7" x14ac:dyDescent="0.25">
      <c r="A149" s="4">
        <v>3</v>
      </c>
      <c r="B149" s="5" t="s">
        <v>38</v>
      </c>
      <c r="C149" s="6">
        <f>C150+C151</f>
        <v>0</v>
      </c>
      <c r="D149" s="6">
        <f>D150+D151</f>
        <v>0</v>
      </c>
      <c r="E149" s="6">
        <f>E150+E151</f>
        <v>12800</v>
      </c>
      <c r="F149" s="6">
        <f t="shared" ref="F149:G149" si="107">F150+F151</f>
        <v>30700</v>
      </c>
      <c r="G149" s="6">
        <f t="shared" si="107"/>
        <v>30700</v>
      </c>
    </row>
    <row r="150" spans="1:7" x14ac:dyDescent="0.25">
      <c r="A150" s="7" t="s">
        <v>8</v>
      </c>
      <c r="B150" s="5" t="s">
        <v>23</v>
      </c>
      <c r="C150" s="6"/>
      <c r="D150" s="6"/>
      <c r="E150" s="6">
        <v>12384</v>
      </c>
      <c r="F150" s="6">
        <v>29701</v>
      </c>
      <c r="G150" s="6">
        <v>29701</v>
      </c>
    </row>
    <row r="151" spans="1:7" x14ac:dyDescent="0.25">
      <c r="A151" s="7" t="s">
        <v>12</v>
      </c>
      <c r="B151" s="5" t="s">
        <v>22</v>
      </c>
      <c r="C151" s="6"/>
      <c r="D151" s="6"/>
      <c r="E151" s="6">
        <v>416</v>
      </c>
      <c r="F151" s="6">
        <v>999</v>
      </c>
      <c r="G151" s="6">
        <v>999</v>
      </c>
    </row>
    <row r="152" spans="1:7" x14ac:dyDescent="0.25">
      <c r="A152" s="4">
        <v>581</v>
      </c>
      <c r="B152" s="5" t="s">
        <v>58</v>
      </c>
      <c r="C152" s="6">
        <f>C153</f>
        <v>0</v>
      </c>
      <c r="D152" s="6">
        <f t="shared" ref="D152:G152" si="108">D153</f>
        <v>0</v>
      </c>
      <c r="E152" s="6">
        <f t="shared" si="108"/>
        <v>17900</v>
      </c>
      <c r="F152" s="6">
        <f t="shared" si="108"/>
        <v>0</v>
      </c>
      <c r="G152" s="6">
        <f t="shared" si="108"/>
        <v>0</v>
      </c>
    </row>
    <row r="153" spans="1:7" x14ac:dyDescent="0.25">
      <c r="A153" s="4">
        <v>3</v>
      </c>
      <c r="B153" s="5" t="s">
        <v>38</v>
      </c>
      <c r="C153" s="6">
        <f>SUM(C154:C156)</f>
        <v>0</v>
      </c>
      <c r="D153" s="6">
        <f t="shared" ref="D153" si="109">SUM(D154:D156)</f>
        <v>0</v>
      </c>
      <c r="E153" s="6">
        <f t="shared" ref="E153:G153" si="110">SUM(E154:E156)</f>
        <v>17900</v>
      </c>
      <c r="F153" s="6">
        <f t="shared" si="110"/>
        <v>0</v>
      </c>
      <c r="G153" s="6">
        <f t="shared" si="110"/>
        <v>0</v>
      </c>
    </row>
    <row r="154" spans="1:7" x14ac:dyDescent="0.25">
      <c r="A154" s="7" t="s">
        <v>8</v>
      </c>
      <c r="B154" s="5" t="s">
        <v>23</v>
      </c>
      <c r="C154" s="6"/>
      <c r="D154" s="6"/>
      <c r="E154" s="6">
        <v>17317</v>
      </c>
      <c r="F154" s="6"/>
      <c r="G154" s="6"/>
    </row>
    <row r="155" spans="1:7" x14ac:dyDescent="0.25">
      <c r="A155" s="7" t="s">
        <v>12</v>
      </c>
      <c r="B155" s="5" t="s">
        <v>22</v>
      </c>
      <c r="C155" s="6"/>
      <c r="D155" s="6"/>
      <c r="E155" s="6">
        <v>583</v>
      </c>
      <c r="F155" s="6"/>
      <c r="G155" s="6"/>
    </row>
    <row r="156" spans="1:7" x14ac:dyDescent="0.25">
      <c r="A156" s="7" t="s">
        <v>16</v>
      </c>
      <c r="B156" s="5" t="s">
        <v>26</v>
      </c>
      <c r="C156" s="6"/>
      <c r="D156" s="6"/>
      <c r="E156" s="6"/>
      <c r="F156" s="6"/>
      <c r="G156" s="6"/>
    </row>
    <row r="157" spans="1:7" x14ac:dyDescent="0.25">
      <c r="A157" s="8" t="s">
        <v>51</v>
      </c>
      <c r="B157" s="9" t="s">
        <v>60</v>
      </c>
      <c r="C157" s="6">
        <f>C158</f>
        <v>200074</v>
      </c>
      <c r="D157" s="6"/>
      <c r="E157" s="6">
        <f t="shared" ref="E157:G159" si="111">E158</f>
        <v>0</v>
      </c>
      <c r="F157" s="6">
        <f t="shared" si="111"/>
        <v>0</v>
      </c>
      <c r="G157" s="6">
        <f t="shared" si="111"/>
        <v>0</v>
      </c>
    </row>
    <row r="158" spans="1:7" x14ac:dyDescent="0.25">
      <c r="A158" s="4" t="s">
        <v>21</v>
      </c>
      <c r="B158" s="5" t="s">
        <v>0</v>
      </c>
      <c r="C158" s="6">
        <f>C159</f>
        <v>200074</v>
      </c>
      <c r="D158" s="6"/>
      <c r="E158" s="6">
        <f t="shared" si="111"/>
        <v>0</v>
      </c>
      <c r="F158" s="6">
        <f t="shared" si="111"/>
        <v>0</v>
      </c>
      <c r="G158" s="6">
        <f t="shared" si="111"/>
        <v>0</v>
      </c>
    </row>
    <row r="159" spans="1:7" x14ac:dyDescent="0.25">
      <c r="A159" s="4">
        <v>4</v>
      </c>
      <c r="B159" s="5" t="s">
        <v>40</v>
      </c>
      <c r="C159" s="6">
        <f>C160</f>
        <v>200074</v>
      </c>
      <c r="D159" s="6"/>
      <c r="E159" s="6">
        <f t="shared" si="111"/>
        <v>0</v>
      </c>
      <c r="F159" s="6">
        <f t="shared" si="111"/>
        <v>0</v>
      </c>
      <c r="G159" s="6">
        <f t="shared" si="111"/>
        <v>0</v>
      </c>
    </row>
    <row r="160" spans="1:7" x14ac:dyDescent="0.25">
      <c r="A160" s="7" t="s">
        <v>18</v>
      </c>
      <c r="B160" s="5" t="s">
        <v>27</v>
      </c>
      <c r="C160" s="6">
        <v>200074</v>
      </c>
      <c r="D160" s="6"/>
      <c r="E160" s="6">
        <v>0</v>
      </c>
      <c r="F160" s="6">
        <v>0</v>
      </c>
      <c r="G160" s="6">
        <v>0</v>
      </c>
    </row>
    <row r="161" spans="1:7" x14ac:dyDescent="0.25">
      <c r="A161" s="17"/>
      <c r="B161" s="18"/>
      <c r="C161" s="19"/>
      <c r="D161" s="19"/>
      <c r="E161" s="19"/>
      <c r="F161" s="19"/>
      <c r="G161" s="19"/>
    </row>
    <row r="162" spans="1:7" x14ac:dyDescent="0.25">
      <c r="A162" s="17"/>
      <c r="B162" s="18"/>
      <c r="C162" s="19"/>
      <c r="D162" s="19"/>
      <c r="E162" s="19"/>
      <c r="F162" s="19"/>
      <c r="G162" s="19"/>
    </row>
    <row r="163" spans="1:7" x14ac:dyDescent="0.25">
      <c r="A163" s="17"/>
      <c r="B163" s="18"/>
      <c r="C163" s="19"/>
      <c r="D163" s="19"/>
      <c r="E163" s="19"/>
      <c r="F163" s="19"/>
      <c r="G163" s="19"/>
    </row>
    <row r="164" spans="1:7" x14ac:dyDescent="0.25">
      <c r="A164" s="17"/>
      <c r="B164" s="18"/>
      <c r="C164" s="19"/>
      <c r="D164" s="19"/>
      <c r="E164" s="19"/>
      <c r="F164" s="19"/>
      <c r="G164" s="19"/>
    </row>
    <row r="165" spans="1:7" x14ac:dyDescent="0.25">
      <c r="A165" s="17"/>
      <c r="B165" s="18"/>
      <c r="C165" s="19"/>
      <c r="D165" s="19"/>
      <c r="E165" s="19"/>
      <c r="F165" s="19"/>
      <c r="G165" s="19"/>
    </row>
    <row r="166" spans="1:7" x14ac:dyDescent="0.25">
      <c r="A166" s="17"/>
      <c r="B166" s="18"/>
      <c r="C166" s="19"/>
      <c r="D166" s="19"/>
      <c r="E166" s="19"/>
      <c r="F166" s="19"/>
      <c r="G166" s="19"/>
    </row>
    <row r="167" spans="1:7" x14ac:dyDescent="0.25">
      <c r="A167" s="17"/>
      <c r="B167" s="18"/>
      <c r="C167" s="19"/>
      <c r="D167" s="19"/>
      <c r="E167" s="19"/>
      <c r="F167" s="19"/>
      <c r="G167" s="19"/>
    </row>
    <row r="168" spans="1:7" x14ac:dyDescent="0.25">
      <c r="A168" s="17"/>
      <c r="B168" s="18"/>
      <c r="C168" s="19"/>
      <c r="D168" s="19"/>
      <c r="E168" s="19"/>
      <c r="F168" s="19"/>
      <c r="G168" s="19"/>
    </row>
    <row r="169" spans="1:7" x14ac:dyDescent="0.25">
      <c r="A169" s="17"/>
      <c r="B169" s="18"/>
      <c r="C169" s="19"/>
      <c r="D169" s="19"/>
      <c r="E169" s="19"/>
      <c r="F169" s="19"/>
      <c r="G169" s="19"/>
    </row>
    <row r="173" spans="1:7" x14ac:dyDescent="0.25">
      <c r="C173" s="16">
        <f>SUM(C3:C13)-C14</f>
        <v>0</v>
      </c>
      <c r="D173" s="16"/>
      <c r="E173" s="16">
        <f>SUM(E3:E13)-E14</f>
        <v>0</v>
      </c>
      <c r="F173" s="16">
        <f>SUM(F3:F13)-F14</f>
        <v>0</v>
      </c>
      <c r="G173" s="16">
        <f>SUM(G3:G13)-G14</f>
        <v>0</v>
      </c>
    </row>
  </sheetData>
  <pageMargins left="0.31496062992125984" right="0.31496062992125984" top="0.74803149606299213" bottom="0.74803149606299213" header="0.31496062992125984" footer="0.31496062992125984"/>
  <pageSetup paperSize="9" scale="66" orientation="portrait" r:id="rId1"/>
  <rowBreaks count="2" manualBreakCount="2">
    <brk id="68" max="16383" man="1"/>
    <brk id="16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PREDLOŽAK</vt:lpstr>
      <vt:lpstr>nova struktura</vt:lpstr>
      <vt:lpstr>'nova struktura'!Print_Area</vt:lpstr>
      <vt:lpstr>PREDLOŽAK!Print_Area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Ines Mirković</cp:lastModifiedBy>
  <cp:lastPrinted>2025-12-19T08:43:03Z</cp:lastPrinted>
  <dcterms:created xsi:type="dcterms:W3CDTF">2022-10-31T10:11:38Z</dcterms:created>
  <dcterms:modified xsi:type="dcterms:W3CDTF">2025-12-29T13:30:18Z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